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iegomaya/Desktop/4to semestre MSc Engineering and Management/Tesis Maestria/CHAPTER 5/Industry performance/"/>
    </mc:Choice>
  </mc:AlternateContent>
  <xr:revisionPtr revIDLastSave="0" documentId="13_ncr:1_{B4FFF82B-448C-374B-AA4A-D048FC849BDD}" xr6:coauthVersionLast="47" xr6:coauthVersionMax="47" xr10:uidLastSave="{00000000-0000-0000-0000-000000000000}"/>
  <bookViews>
    <workbookView xWindow="0" yWindow="500" windowWidth="27320" windowHeight="13860" activeTab="2" xr2:uid="{00000000-000D-0000-FFFF-FFFF00000000}"/>
  </bookViews>
  <sheets>
    <sheet name="Cover" sheetId="1" r:id="rId1"/>
    <sheet name="Balance sheet" sheetId="2" r:id="rId2"/>
    <sheet name="Profit &amp; loss account" sheetId="3" r:id="rId3"/>
    <sheet name="Global ratios" sheetId="4" r:id="rId4"/>
    <sheet name="Hoja2" sheetId="6" r:id="rId5"/>
  </sheets>
  <externalReferences>
    <externalReference r:id="rId6"/>
    <externalReference r:id="rId7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26" i="3" l="1"/>
  <c r="X26" i="3"/>
  <c r="X25" i="3"/>
  <c r="V25" i="3"/>
  <c r="U25" i="3"/>
  <c r="T25" i="3"/>
  <c r="S25" i="3"/>
  <c r="R25" i="3"/>
  <c r="Q25" i="3"/>
  <c r="P25" i="3"/>
  <c r="O25" i="3"/>
  <c r="N25" i="3"/>
  <c r="M25" i="3"/>
  <c r="V24" i="3"/>
  <c r="U24" i="3"/>
  <c r="T24" i="3"/>
  <c r="S24" i="3"/>
  <c r="R24" i="3"/>
  <c r="Q24" i="3"/>
  <c r="P24" i="3"/>
  <c r="O24" i="3"/>
  <c r="N24" i="3"/>
  <c r="M24" i="3"/>
  <c r="V23" i="3"/>
  <c r="U23" i="3"/>
  <c r="T23" i="3"/>
  <c r="S23" i="3"/>
  <c r="R23" i="3"/>
  <c r="Q23" i="3"/>
  <c r="P23" i="3"/>
  <c r="O23" i="3"/>
  <c r="N23" i="3"/>
  <c r="M23" i="3"/>
  <c r="V22" i="3"/>
  <c r="U22" i="3"/>
  <c r="T22" i="3"/>
  <c r="S22" i="3"/>
  <c r="R22" i="3"/>
  <c r="Q22" i="3"/>
  <c r="P22" i="3"/>
  <c r="O22" i="3"/>
  <c r="N22" i="3"/>
  <c r="M22" i="3"/>
  <c r="V21" i="3"/>
  <c r="U21" i="3"/>
  <c r="T21" i="3"/>
  <c r="S21" i="3"/>
  <c r="R21" i="3"/>
  <c r="Q21" i="3"/>
  <c r="P21" i="3"/>
  <c r="O21" i="3"/>
  <c r="N21" i="3"/>
  <c r="M21" i="3"/>
  <c r="V20" i="3"/>
  <c r="U20" i="3"/>
  <c r="T20" i="3"/>
  <c r="S20" i="3"/>
  <c r="R20" i="3"/>
  <c r="Q20" i="3"/>
  <c r="P20" i="3"/>
  <c r="O20" i="3"/>
  <c r="N20" i="3"/>
  <c r="M20" i="3"/>
  <c r="V19" i="3"/>
  <c r="U19" i="3"/>
  <c r="T19" i="3"/>
  <c r="S19" i="3"/>
  <c r="R19" i="3"/>
  <c r="Q19" i="3"/>
  <c r="P19" i="3"/>
  <c r="O19" i="3"/>
  <c r="N19" i="3"/>
  <c r="M19" i="3"/>
  <c r="V18" i="3"/>
  <c r="U18" i="3"/>
  <c r="T18" i="3"/>
  <c r="S18" i="3"/>
  <c r="R18" i="3"/>
  <c r="Q18" i="3"/>
  <c r="P18" i="3"/>
  <c r="O18" i="3"/>
  <c r="N18" i="3"/>
  <c r="M18" i="3"/>
  <c r="V17" i="3"/>
  <c r="U17" i="3"/>
  <c r="T17" i="3"/>
  <c r="S17" i="3"/>
  <c r="R17" i="3"/>
  <c r="Q17" i="3"/>
  <c r="P17" i="3"/>
  <c r="O17" i="3"/>
  <c r="N17" i="3"/>
  <c r="M17" i="3"/>
  <c r="V16" i="3"/>
  <c r="U16" i="3"/>
  <c r="T16" i="3"/>
  <c r="S16" i="3"/>
  <c r="R16" i="3"/>
  <c r="Q16" i="3"/>
  <c r="P16" i="3"/>
  <c r="O16" i="3"/>
  <c r="N16" i="3"/>
  <c r="M16" i="3"/>
  <c r="V15" i="3"/>
  <c r="U15" i="3"/>
  <c r="T15" i="3"/>
  <c r="S15" i="3"/>
  <c r="R15" i="3"/>
  <c r="Q15" i="3"/>
  <c r="P15" i="3"/>
  <c r="O15" i="3"/>
  <c r="N15" i="3"/>
  <c r="M15" i="3"/>
  <c r="V14" i="3"/>
  <c r="U14" i="3"/>
  <c r="T14" i="3"/>
  <c r="S14" i="3"/>
  <c r="R14" i="3"/>
  <c r="Q14" i="3"/>
  <c r="P14" i="3"/>
  <c r="O14" i="3"/>
  <c r="N14" i="3"/>
  <c r="M14" i="3"/>
  <c r="V13" i="3"/>
  <c r="U13" i="3"/>
  <c r="T13" i="3"/>
  <c r="S13" i="3"/>
  <c r="R13" i="3"/>
  <c r="Q13" i="3"/>
  <c r="P13" i="3"/>
  <c r="O13" i="3"/>
  <c r="N13" i="3"/>
  <c r="M13" i="3"/>
  <c r="V12" i="3"/>
  <c r="U12" i="3"/>
  <c r="T12" i="3"/>
  <c r="S12" i="3"/>
  <c r="R12" i="3"/>
  <c r="Q12" i="3"/>
  <c r="P12" i="3"/>
  <c r="O12" i="3"/>
  <c r="N12" i="3"/>
  <c r="M12" i="3"/>
  <c r="V11" i="3"/>
  <c r="U11" i="3"/>
  <c r="T11" i="3"/>
  <c r="S11" i="3"/>
  <c r="R11" i="3"/>
  <c r="Q11" i="3"/>
  <c r="P11" i="3"/>
  <c r="O11" i="3"/>
  <c r="N11" i="3"/>
  <c r="M11" i="3"/>
  <c r="V10" i="3"/>
  <c r="N10" i="3"/>
  <c r="O10" i="3"/>
  <c r="P10" i="3"/>
  <c r="Q10" i="3"/>
  <c r="R10" i="3"/>
  <c r="S10" i="3"/>
  <c r="T10" i="3"/>
  <c r="U10" i="3"/>
  <c r="M10" i="3"/>
  <c r="K37" i="6"/>
  <c r="J37" i="6"/>
  <c r="I37" i="6"/>
</calcChain>
</file>

<file path=xl/sharedStrings.xml><?xml version="1.0" encoding="utf-8"?>
<sst xmlns="http://schemas.openxmlformats.org/spreadsheetml/2006/main" count="553" uniqueCount="113">
  <si>
    <t>RACAFE &amp; CIA S C A</t>
  </si>
  <si>
    <t>Active</t>
  </si>
  <si>
    <t>BOGOTA, Colombia</t>
  </si>
  <si>
    <t>This company is a Single location</t>
  </si>
  <si>
    <t>BvD ID n°CO170001075440</t>
  </si>
  <si>
    <t>Unconsolidated, Local registry filing</t>
  </si>
  <si>
    <t>Exported on 01/02/2023
Data Update 332,001 (27/01/2023)
Ⓒ Bureau van Dijk 2023</t>
  </si>
  <si>
    <t>Balance sheet</t>
  </si>
  <si>
    <t>m USD</t>
  </si>
  <si>
    <t>12 months</t>
  </si>
  <si>
    <t>Local GAAP</t>
  </si>
  <si>
    <t>IFRS</t>
  </si>
  <si>
    <t>Exchange rate: COP/USD</t>
  </si>
  <si>
    <t>Assets</t>
  </si>
  <si>
    <t>Fixed assets</t>
  </si>
  <si>
    <t xml:space="preserve"> ∟ Intangible fixed assets</t>
  </si>
  <si>
    <t xml:space="preserve"> ∟ Tangible fixed assets</t>
  </si>
  <si>
    <t xml:space="preserve"> ∟ Other fixed assets</t>
  </si>
  <si>
    <t>Current assets</t>
  </si>
  <si>
    <t xml:space="preserve"> ∟ Stock</t>
  </si>
  <si>
    <t xml:space="preserve"> ∟ Debtors</t>
  </si>
  <si>
    <t xml:space="preserve"> ∟ Other current assets</t>
  </si>
  <si>
    <t xml:space="preserve"> ∟ Cash &amp; cash equivalent</t>
  </si>
  <si>
    <t>n.a.</t>
  </si>
  <si>
    <t>Total assets</t>
  </si>
  <si>
    <t>Liabilities &amp; equity</t>
  </si>
  <si>
    <t>Shareholders funds</t>
  </si>
  <si>
    <t xml:space="preserve"> ∟ Capital</t>
  </si>
  <si>
    <t xml:space="preserve"> ∟ Other shareholders funds</t>
  </si>
  <si>
    <t>Non-current liabilities</t>
  </si>
  <si>
    <t xml:space="preserve"> ∟ Long term debt</t>
  </si>
  <si>
    <t xml:space="preserve"> ∟ Other non-current liabilities</t>
  </si>
  <si>
    <t xml:space="preserve"> ∟ Provisions</t>
  </si>
  <si>
    <t>Current liabilities</t>
  </si>
  <si>
    <t xml:space="preserve"> ∟ Loans</t>
  </si>
  <si>
    <t xml:space="preserve"> ∟ Creditors</t>
  </si>
  <si>
    <t xml:space="preserve"> ∟ Other current liabilities</t>
  </si>
  <si>
    <t>Total shareh. funds &amp; liab.</t>
  </si>
  <si>
    <t>Memo lines</t>
  </si>
  <si>
    <t xml:space="preserve"> ∟ Working capital</t>
  </si>
  <si>
    <t xml:space="preserve"> ∟ Net current assets</t>
  </si>
  <si>
    <t xml:space="preserve"> ∟ Enterprise value</t>
  </si>
  <si>
    <t xml:space="preserve"> ∟ Number of employees</t>
  </si>
  <si>
    <t>Profit &amp; loss account</t>
  </si>
  <si>
    <t xml:space="preserve"> ∟ Operating revenue (Turnover)</t>
  </si>
  <si>
    <t xml:space="preserve"> ∟ Sales</t>
  </si>
  <si>
    <t xml:space="preserve"> ∟ Costs of goods sold</t>
  </si>
  <si>
    <t xml:space="preserve"> ∟ Gross profit</t>
  </si>
  <si>
    <t xml:space="preserve"> ∟ Other operating expenses</t>
  </si>
  <si>
    <t xml:space="preserve"> ∟ Operating P/L [=EBIT]</t>
  </si>
  <si>
    <t xml:space="preserve"> ∟ Financial P/L</t>
  </si>
  <si>
    <t xml:space="preserve"> ∟ Financial revenue</t>
  </si>
  <si>
    <t xml:space="preserve"> ∟ Financial expenses</t>
  </si>
  <si>
    <t xml:space="preserve"> ∟ P/L before tax</t>
  </si>
  <si>
    <t xml:space="preserve"> ∟ Taxation</t>
  </si>
  <si>
    <t xml:space="preserve"> ∟ P/L after tax</t>
  </si>
  <si>
    <t xml:space="preserve"> ∟ Extr. and other P/L</t>
  </si>
  <si>
    <t xml:space="preserve"> ∟ Extr. and other revenue</t>
  </si>
  <si>
    <t xml:space="preserve"> ∟ Extr. and other expenses</t>
  </si>
  <si>
    <t xml:space="preserve"> ∟ P/L for period [=Net income]</t>
  </si>
  <si>
    <t xml:space="preserve"> ∟ Export revenue</t>
  </si>
  <si>
    <t xml:space="preserve"> ∟ Material costs</t>
  </si>
  <si>
    <t xml:space="preserve"> ∟ Costs of employees</t>
  </si>
  <si>
    <t xml:space="preserve"> ∟ Depreciation &amp; Amortization</t>
  </si>
  <si>
    <t xml:space="preserve"> ∟ Other operating items</t>
  </si>
  <si>
    <t xml:space="preserve"> ∟ Interest paid</t>
  </si>
  <si>
    <t xml:space="preserve"> ∟ Research &amp; Development expenses</t>
  </si>
  <si>
    <t xml:space="preserve"> ∟ Cash flow</t>
  </si>
  <si>
    <t xml:space="preserve"> ∟ Added value</t>
  </si>
  <si>
    <t xml:space="preserve"> ∟ EBITDA</t>
  </si>
  <si>
    <t>Global ratios</t>
  </si>
  <si>
    <t>Profitability ratios</t>
  </si>
  <si>
    <t xml:space="preserve"> ∟ ROE using P/L before tax (%)</t>
  </si>
  <si>
    <t xml:space="preserve"> ∟ ROCE using P/L before tax (%)</t>
  </si>
  <si>
    <t xml:space="preserve"> ∟ ROA using P/L before tax (%)</t>
  </si>
  <si>
    <t xml:space="preserve"> ∟ ROE using Net income (%)</t>
  </si>
  <si>
    <t xml:space="preserve"> ∟ ROCE using Net income (%)</t>
  </si>
  <si>
    <t xml:space="preserve"> ∟ ROA using Net income (%)</t>
  </si>
  <si>
    <t xml:space="preserve"> ∟ Profit margin (%)</t>
  </si>
  <si>
    <t xml:space="preserve"> ∟ Gross margin (%)</t>
  </si>
  <si>
    <t xml:space="preserve"> ∟ EBITDA margin (%)</t>
  </si>
  <si>
    <t xml:space="preserve"> ∟ EBIT margin (%)</t>
  </si>
  <si>
    <t xml:space="preserve"> ∟ Cash flow / Operating revenue (%)</t>
  </si>
  <si>
    <t xml:space="preserve"> ∟ Enterprise value / EBITDA (x)</t>
  </si>
  <si>
    <t xml:space="preserve"> ∟ Market cap / Cash flow from operations (x)</t>
  </si>
  <si>
    <t>Operational ratios</t>
  </si>
  <si>
    <t xml:space="preserve"> ∟ Net assets turnover (x)</t>
  </si>
  <si>
    <t xml:space="preserve"> ∟ Interest cover (x)</t>
  </si>
  <si>
    <t xml:space="preserve"> ∟ Stock turnover (x)</t>
  </si>
  <si>
    <t xml:space="preserve"> ∟ Collection period (days)</t>
  </si>
  <si>
    <t xml:space="preserve"> ∟ Credit period (days)</t>
  </si>
  <si>
    <t xml:space="preserve"> ∟ Export revenue / Operating revenue (%)</t>
  </si>
  <si>
    <t xml:space="preserve"> ∟ R&amp;D expenses / Operating revenue (%)</t>
  </si>
  <si>
    <t>Structure ratios</t>
  </si>
  <si>
    <t xml:space="preserve"> ∟ Current ratio (x)</t>
  </si>
  <si>
    <t xml:space="preserve"> ∟ Liquidity ratio (x)</t>
  </si>
  <si>
    <t xml:space="preserve"> ∟ Shareholders liquidity ratio (x)</t>
  </si>
  <si>
    <t xml:space="preserve"> ∟ Solvency ratio (Asset based) (%)</t>
  </si>
  <si>
    <t xml:space="preserve"> ∟ Solvency ratio (Liability based) (%)</t>
  </si>
  <si>
    <t xml:space="preserve"> ∟ Gearing (%)</t>
  </si>
  <si>
    <t>Per employee ratios</t>
  </si>
  <si>
    <t xml:space="preserve"> ∟ Profit per employee (th)</t>
  </si>
  <si>
    <t xml:space="preserve"> ∟ Operating revenue per employee (th)</t>
  </si>
  <si>
    <t xml:space="preserve"> ∟ Costs of employees / Operating revenue (%)</t>
  </si>
  <si>
    <t xml:space="preserve"> ∟ Average cost of employee (th)</t>
  </si>
  <si>
    <t xml:space="preserve"> ∟ Shareholders funds per employee (th)</t>
  </si>
  <si>
    <t xml:space="preserve"> ∟ Working capital per employee (th)</t>
  </si>
  <si>
    <t xml:space="preserve"> ∟ Total assets per employee (th)</t>
  </si>
  <si>
    <t>Revenues</t>
  </si>
  <si>
    <t>Net income</t>
  </si>
  <si>
    <t xml:space="preserve">Gross profit </t>
  </si>
  <si>
    <t>roa</t>
  </si>
  <si>
    <t>profit margin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</si>
</sst>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d/mm/yyyy"/>
    <numFmt numFmtId="165" formatCode="#,##0.00000"/>
    <numFmt numFmtId="166" formatCode="###,##0"/>
    <numFmt numFmtId="168" formatCode="###,##0.00"/>
    <numFmt numFmtId="170" formatCode="###,##0.0000"/>
  </numFmts>
  <fonts count="7" x14ac:knownFonts="1">
    <font>
      <sz val="11"/>
      <color rgb="FF000000"/>
      <name val="Calibri"/>
    </font>
    <font>
      <sz val="10"/>
      <color rgb="FF333333"/>
      <name val="Arial"/>
      <family val="2"/>
    </font>
    <font>
      <b/>
      <sz val="12"/>
      <color rgb="FF001489"/>
      <name val="Arial"/>
      <family val="2"/>
    </font>
    <font>
      <sz val="10"/>
      <color rgb="FF555555"/>
      <name val="Arial"/>
      <family val="2"/>
    </font>
    <font>
      <b/>
      <sz val="10"/>
      <color rgb="FF555555"/>
      <name val="Arial"/>
      <family val="2"/>
    </font>
    <font>
      <b/>
      <sz val="10"/>
      <color rgb="FF333333"/>
      <name val="Arial"/>
      <family val="2"/>
    </font>
    <font>
      <sz val="11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rgb="FF555555"/>
      </bottom>
      <diagonal/>
    </border>
    <border>
      <left style="thin">
        <color rgb="FFA0A0A0"/>
      </left>
      <right style="thin">
        <color rgb="FFA0A0A0"/>
      </right>
      <top style="thin">
        <color rgb="FFA0A0A0"/>
      </top>
      <bottom style="thin">
        <color rgb="FFA0A0A0"/>
      </bottom>
      <diagonal/>
    </border>
    <border>
      <left style="thin">
        <color rgb="FFA0A0A0"/>
      </left>
      <right style="thin">
        <color rgb="FFA0A0A0"/>
      </right>
      <top style="thin">
        <color rgb="FFE87722"/>
      </top>
      <bottom style="thin">
        <color rgb="FFA0A0A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A0A0A0"/>
      </left>
      <right/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0" fillId="3" borderId="0" xfId="0" applyFill="1"/>
    <xf numFmtId="164" fontId="1" fillId="2" borderId="0" xfId="0" applyNumberFormat="1" applyFont="1" applyFill="1" applyAlignment="1">
      <alignment horizontal="right" vertical="top"/>
    </xf>
    <xf numFmtId="0" fontId="1" fillId="2" borderId="0" xfId="0" applyFont="1" applyFill="1" applyAlignment="1">
      <alignment horizontal="right" vertical="top" wrapText="1"/>
    </xf>
    <xf numFmtId="0" fontId="3" fillId="3" borderId="0" xfId="0" applyFont="1" applyFill="1" applyAlignment="1">
      <alignment horizontal="left" vertical="center" wrapText="1"/>
    </xf>
    <xf numFmtId="165" fontId="1" fillId="2" borderId="0" xfId="0" applyNumberFormat="1" applyFont="1" applyFill="1" applyAlignment="1">
      <alignment horizontal="right" vertical="top"/>
    </xf>
    <xf numFmtId="0" fontId="3" fillId="3" borderId="2" xfId="0" applyFont="1" applyFill="1" applyBorder="1" applyAlignment="1">
      <alignment horizontal="left" vertical="center" wrapText="1"/>
    </xf>
    <xf numFmtId="166" fontId="1" fillId="3" borderId="2" xfId="0" applyNumberFormat="1" applyFont="1" applyFill="1" applyBorder="1" applyAlignment="1">
      <alignment horizontal="right" vertical="top"/>
    </xf>
    <xf numFmtId="0" fontId="1" fillId="3" borderId="2" xfId="0" applyFont="1" applyFill="1" applyBorder="1" applyAlignment="1">
      <alignment horizontal="right" vertical="top" wrapText="1"/>
    </xf>
    <xf numFmtId="0" fontId="4" fillId="3" borderId="3" xfId="0" applyFont="1" applyFill="1" applyBorder="1" applyAlignment="1">
      <alignment horizontal="right" vertical="center" wrapText="1"/>
    </xf>
    <xf numFmtId="166" fontId="5" fillId="2" borderId="3" xfId="0" applyNumberFormat="1" applyFont="1" applyFill="1" applyBorder="1" applyAlignment="1">
      <alignment horizontal="right" vertical="top"/>
    </xf>
    <xf numFmtId="4" fontId="1" fillId="3" borderId="2" xfId="0" applyNumberFormat="1" applyFont="1" applyFill="1" applyBorder="1" applyAlignment="1">
      <alignment horizontal="right" vertical="top"/>
    </xf>
    <xf numFmtId="3" fontId="1" fillId="3" borderId="2" xfId="0" applyNumberFormat="1" applyFont="1" applyFill="1" applyBorder="1" applyAlignment="1">
      <alignment horizontal="right" vertical="top"/>
    </xf>
    <xf numFmtId="0" fontId="1" fillId="2" borderId="0" xfId="0" applyFont="1" applyFill="1" applyAlignment="1">
      <alignment horizontal="left" vertical="top" wrapText="1"/>
    </xf>
    <xf numFmtId="0" fontId="0" fillId="2" borderId="0" xfId="0" applyFill="1"/>
    <xf numFmtId="0" fontId="0" fillId="2" borderId="1" xfId="0" applyFill="1" applyBorder="1"/>
    <xf numFmtId="0" fontId="1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left" vertical="top" wrapText="1"/>
    </xf>
    <xf numFmtId="1" fontId="1" fillId="3" borderId="0" xfId="0" applyNumberFormat="1" applyFont="1" applyFill="1" applyAlignment="1">
      <alignment horizontal="right" vertical="top"/>
    </xf>
    <xf numFmtId="4" fontId="0" fillId="0" borderId="0" xfId="0" applyNumberFormat="1"/>
    <xf numFmtId="4" fontId="6" fillId="0" borderId="0" xfId="0" applyNumberFormat="1" applyFont="1"/>
    <xf numFmtId="0" fontId="0" fillId="4" borderId="4" xfId="0" applyFill="1" applyBorder="1"/>
    <xf numFmtId="1" fontId="1" fillId="4" borderId="5" xfId="0" applyNumberFormat="1" applyFont="1" applyFill="1" applyBorder="1" applyAlignment="1">
      <alignment horizontal="right" vertical="top"/>
    </xf>
    <xf numFmtId="1" fontId="1" fillId="4" borderId="6" xfId="0" applyNumberFormat="1" applyFont="1" applyFill="1" applyBorder="1" applyAlignment="1">
      <alignment horizontal="right" vertical="top"/>
    </xf>
    <xf numFmtId="4" fontId="0" fillId="0" borderId="9" xfId="0" applyNumberFormat="1" applyBorder="1"/>
    <xf numFmtId="4" fontId="6" fillId="0" borderId="9" xfId="0" applyNumberFormat="1" applyFont="1" applyBorder="1"/>
    <xf numFmtId="0" fontId="0" fillId="0" borderId="9" xfId="0" applyBorder="1"/>
    <xf numFmtId="0" fontId="0" fillId="0" borderId="10" xfId="0" applyBorder="1"/>
    <xf numFmtId="4" fontId="0" fillId="0" borderId="11" xfId="0" applyNumberFormat="1" applyBorder="1"/>
    <xf numFmtId="4" fontId="6" fillId="0" borderId="11" xfId="0" applyNumberFormat="1" applyFont="1" applyBorder="1"/>
    <xf numFmtId="0" fontId="0" fillId="0" borderId="11" xfId="0" applyBorder="1"/>
    <xf numFmtId="0" fontId="0" fillId="0" borderId="12" xfId="0" applyBorder="1"/>
    <xf numFmtId="168" fontId="1" fillId="3" borderId="2" xfId="0" applyNumberFormat="1" applyFont="1" applyFill="1" applyBorder="1" applyAlignment="1">
      <alignment horizontal="right" vertical="top"/>
    </xf>
    <xf numFmtId="0" fontId="0" fillId="0" borderId="7" xfId="0" applyBorder="1"/>
    <xf numFmtId="0" fontId="0" fillId="0" borderId="8" xfId="0" applyBorder="1"/>
    <xf numFmtId="0" fontId="6" fillId="4" borderId="5" xfId="0" applyFont="1" applyFill="1" applyBorder="1"/>
    <xf numFmtId="0" fontId="6" fillId="4" borderId="6" xfId="0" applyFont="1" applyFill="1" applyBorder="1"/>
    <xf numFmtId="166" fontId="1" fillId="3" borderId="0" xfId="0" applyNumberFormat="1" applyFont="1" applyFill="1" applyBorder="1" applyAlignment="1">
      <alignment horizontal="right" vertical="top"/>
    </xf>
    <xf numFmtId="0" fontId="1" fillId="3" borderId="0" xfId="0" applyFont="1" applyFill="1" applyBorder="1" applyAlignment="1">
      <alignment horizontal="right" vertical="top" wrapText="1"/>
    </xf>
    <xf numFmtId="168" fontId="1" fillId="3" borderId="0" xfId="0" applyNumberFormat="1" applyFont="1" applyFill="1" applyBorder="1" applyAlignment="1">
      <alignment horizontal="right" vertical="top"/>
    </xf>
    <xf numFmtId="0" fontId="3" fillId="5" borderId="7" xfId="0" applyFont="1" applyFill="1" applyBorder="1" applyAlignment="1">
      <alignment horizontal="left" vertical="center" wrapText="1"/>
    </xf>
    <xf numFmtId="0" fontId="3" fillId="5" borderId="8" xfId="0" applyFont="1" applyFill="1" applyBorder="1" applyAlignment="1">
      <alignment horizontal="left" vertical="center" wrapText="1"/>
    </xf>
    <xf numFmtId="170" fontId="1" fillId="3" borderId="13" xfId="0" applyNumberFormat="1" applyFont="1" applyFill="1" applyBorder="1" applyAlignment="1">
      <alignment horizontal="right" vertical="top"/>
    </xf>
    <xf numFmtId="0" fontId="6" fillId="0" borderId="0" xfId="0" applyFont="1"/>
    <xf numFmtId="0" fontId="3" fillId="4" borderId="2" xfId="0" applyFont="1" applyFill="1" applyBorder="1" applyAlignment="1">
      <alignment horizontal="left" vertical="center" wrapText="1"/>
    </xf>
    <xf numFmtId="166" fontId="1" fillId="4" borderId="2" xfId="0" applyNumberFormat="1" applyFont="1" applyFill="1" applyBorder="1" applyAlignment="1">
      <alignment horizontal="right" vertical="top"/>
    </xf>
    <xf numFmtId="166" fontId="1" fillId="4" borderId="0" xfId="0" applyNumberFormat="1" applyFont="1" applyFill="1" applyBorder="1" applyAlignment="1">
      <alignment horizontal="right" vertical="top"/>
    </xf>
    <xf numFmtId="0" fontId="0" fillId="4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Hoja2!$K$21</c:f>
              <c:strCache>
                <c:ptCount val="1"/>
                <c:pt idx="0">
                  <c:v>Revenues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Hoja2!$J$22:$J$31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Hoja2!$K$22:$K$31</c:f>
              <c:numCache>
                <c:formatCode>###,##0</c:formatCode>
                <c:ptCount val="10"/>
                <c:pt idx="0">
                  <c:v>186905.284707888</c:v>
                </c:pt>
                <c:pt idx="1">
                  <c:v>211952.714123104</c:v>
                </c:pt>
                <c:pt idx="2">
                  <c:v>254798.999829404</c:v>
                </c:pt>
                <c:pt idx="3">
                  <c:v>238583.307556616</c:v>
                </c:pt>
                <c:pt idx="4">
                  <c:v>278399.40818964998</c:v>
                </c:pt>
                <c:pt idx="5">
                  <c:v>287540.38615735102</c:v>
                </c:pt>
                <c:pt idx="6">
                  <c:v>245814.56849594202</c:v>
                </c:pt>
                <c:pt idx="7">
                  <c:v>267977.31739335303</c:v>
                </c:pt>
                <c:pt idx="8">
                  <c:v>304128.72456394305</c:v>
                </c:pt>
                <c:pt idx="9">
                  <c:v>347936.82815401303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DDB-014B-BF37-DC019CFE1D25}"/>
            </c:ext>
          </c:extLst>
        </c:ser>
        <c:ser>
          <c:idx val="1"/>
          <c:order val="1"/>
          <c:tx>
            <c:strRef>
              <c:f>Hoja2!$L$21</c:f>
              <c:strCache>
                <c:ptCount val="1"/>
                <c:pt idx="0">
                  <c:v>Gross profit 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Hoja2!$J$22:$J$31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Hoja2!$L$22:$L$31</c:f>
              <c:numCache>
                <c:formatCode>###,##0</c:formatCode>
                <c:ptCount val="10"/>
                <c:pt idx="0">
                  <c:v>9408.3749736914797</c:v>
                </c:pt>
                <c:pt idx="1">
                  <c:v>8242.7914240848004</c:v>
                </c:pt>
                <c:pt idx="2">
                  <c:v>8295.7853615748209</c:v>
                </c:pt>
                <c:pt idx="3">
                  <c:v>11483.716574144501</c:v>
                </c:pt>
                <c:pt idx="4">
                  <c:v>16823.583179925299</c:v>
                </c:pt>
                <c:pt idx="5">
                  <c:v>18223.207971072403</c:v>
                </c:pt>
                <c:pt idx="6">
                  <c:v>18100.265117188999</c:v>
                </c:pt>
                <c:pt idx="7">
                  <c:v>19000.171399973202</c:v>
                </c:pt>
                <c:pt idx="8">
                  <c:v>17834.184876392799</c:v>
                </c:pt>
                <c:pt idx="9">
                  <c:v>15333.1417122979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DDB-014B-BF37-DC019CFE1D25}"/>
            </c:ext>
          </c:extLst>
        </c:ser>
        <c:ser>
          <c:idx val="2"/>
          <c:order val="2"/>
          <c:tx>
            <c:strRef>
              <c:f>Hoja2!$M$21</c:f>
              <c:strCache>
                <c:ptCount val="1"/>
                <c:pt idx="0">
                  <c:v>Net income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Hoja2!$J$22:$J$31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Hoja2!$M$22:$M$31</c:f>
              <c:numCache>
                <c:formatCode>###,##0</c:formatCode>
                <c:ptCount val="10"/>
                <c:pt idx="0">
                  <c:v>244.86886528815398</c:v>
                </c:pt>
                <c:pt idx="1">
                  <c:v>393.33857140026504</c:v>
                </c:pt>
                <c:pt idx="2">
                  <c:v>2461.8567896610498</c:v>
                </c:pt>
                <c:pt idx="3">
                  <c:v>917.54231255350203</c:v>
                </c:pt>
                <c:pt idx="4">
                  <c:v>1030.64573255205</c:v>
                </c:pt>
                <c:pt idx="5">
                  <c:v>966.67824720207091</c:v>
                </c:pt>
                <c:pt idx="6">
                  <c:v>1955.1127844569901</c:v>
                </c:pt>
                <c:pt idx="7">
                  <c:v>1496.6536538602099</c:v>
                </c:pt>
                <c:pt idx="8">
                  <c:v>2399.9614500441503</c:v>
                </c:pt>
                <c:pt idx="9">
                  <c:v>2341.6985825274601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DDB-014B-BF37-DC019CFE1D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1789039"/>
        <c:axId val="171179791"/>
      </c:lineChart>
      <c:catAx>
        <c:axId val="1717890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71179791"/>
        <c:crosses val="autoZero"/>
        <c:auto val="1"/>
        <c:lblAlgn val="ctr"/>
        <c:lblOffset val="100"/>
        <c:noMultiLvlLbl val="0"/>
      </c:catAx>
      <c:valAx>
        <c:axId val="1711797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7178903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Hoja2!$M$21</c:f>
              <c:strCache>
                <c:ptCount val="1"/>
                <c:pt idx="0">
                  <c:v>Net income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Hoja2!$J$22:$J$31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Hoja2!$M$22:$M$31</c:f>
              <c:numCache>
                <c:formatCode>###,##0</c:formatCode>
                <c:ptCount val="10"/>
                <c:pt idx="0">
                  <c:v>244.86886528815398</c:v>
                </c:pt>
                <c:pt idx="1">
                  <c:v>393.33857140026504</c:v>
                </c:pt>
                <c:pt idx="2">
                  <c:v>2461.8567896610498</c:v>
                </c:pt>
                <c:pt idx="3">
                  <c:v>917.54231255350203</c:v>
                </c:pt>
                <c:pt idx="4">
                  <c:v>1030.64573255205</c:v>
                </c:pt>
                <c:pt idx="5">
                  <c:v>966.67824720207091</c:v>
                </c:pt>
                <c:pt idx="6">
                  <c:v>1955.1127844569901</c:v>
                </c:pt>
                <c:pt idx="7">
                  <c:v>1496.6536538602099</c:v>
                </c:pt>
                <c:pt idx="8">
                  <c:v>2399.9614500441503</c:v>
                </c:pt>
                <c:pt idx="9">
                  <c:v>2341.6985825274601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66B-0541-B281-8307D06F11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28020928"/>
        <c:axId val="1844576880"/>
      </c:lineChart>
      <c:catAx>
        <c:axId val="1828020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44576880"/>
        <c:crosses val="autoZero"/>
        <c:auto val="1"/>
        <c:lblAlgn val="ctr"/>
        <c:lblOffset val="100"/>
        <c:noMultiLvlLbl val="0"/>
      </c:catAx>
      <c:valAx>
        <c:axId val="1844576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280209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Hoja2!$H$45</c:f>
              <c:strCache>
                <c:ptCount val="1"/>
                <c:pt idx="0">
                  <c:v> ∟ ROE using Net income (%)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Hoja2!$I$44:$R$44</c:f>
              <c:numCache>
                <c:formatCode>0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Hoja2!$I$45:$R$45</c:f>
              <c:numCache>
                <c:formatCode>#,##0.00</c:formatCode>
                <c:ptCount val="10"/>
                <c:pt idx="0">
                  <c:v>0.61</c:v>
                </c:pt>
                <c:pt idx="1">
                  <c:v>1.0369999999999999</c:v>
                </c:pt>
                <c:pt idx="2">
                  <c:v>7.351</c:v>
                </c:pt>
                <c:pt idx="3">
                  <c:v>2.9540000000000002</c:v>
                </c:pt>
                <c:pt idx="4">
                  <c:v>3.0539999999999998</c:v>
                </c:pt>
                <c:pt idx="5">
                  <c:v>2.7290000000000001</c:v>
                </c:pt>
                <c:pt idx="6">
                  <c:v>6.2</c:v>
                </c:pt>
                <c:pt idx="7" formatCode="General">
                  <c:v>4.4669999999999996</c:v>
                </c:pt>
                <c:pt idx="8" formatCode="General">
                  <c:v>6.931</c:v>
                </c:pt>
                <c:pt idx="9" formatCode="General">
                  <c:v>7.2210000000000001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146-D143-92F3-C6CD90896A14}"/>
            </c:ext>
          </c:extLst>
        </c:ser>
        <c:ser>
          <c:idx val="1"/>
          <c:order val="1"/>
          <c:tx>
            <c:strRef>
              <c:f>Hoja2!$H$46</c:f>
              <c:strCache>
                <c:ptCount val="1"/>
                <c:pt idx="0">
                  <c:v> ∟ ROA using Net income (%)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Hoja2!$I$44:$R$44</c:f>
              <c:numCache>
                <c:formatCode>0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Hoja2!$I$46:$R$46</c:f>
              <c:numCache>
                <c:formatCode>#,##0.00</c:formatCode>
                <c:ptCount val="10"/>
                <c:pt idx="0">
                  <c:v>0.253</c:v>
                </c:pt>
                <c:pt idx="1">
                  <c:v>0.372</c:v>
                </c:pt>
                <c:pt idx="2">
                  <c:v>1.9059999999999999</c:v>
                </c:pt>
                <c:pt idx="3">
                  <c:v>0.89200000000000002</c:v>
                </c:pt>
                <c:pt idx="4">
                  <c:v>0.66100000000000003</c:v>
                </c:pt>
                <c:pt idx="5">
                  <c:v>0.73399999999999999</c:v>
                </c:pt>
                <c:pt idx="6">
                  <c:v>1.9470000000000001</c:v>
                </c:pt>
                <c:pt idx="7" formatCode="General">
                  <c:v>1.274</c:v>
                </c:pt>
                <c:pt idx="8" formatCode="General">
                  <c:v>1.9330000000000001</c:v>
                </c:pt>
                <c:pt idx="9" formatCode="General">
                  <c:v>1.43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46-D143-92F3-C6CD90896A14}"/>
            </c:ext>
          </c:extLst>
        </c:ser>
        <c:ser>
          <c:idx val="2"/>
          <c:order val="2"/>
          <c:tx>
            <c:strRef>
              <c:f>Hoja2!$H$47</c:f>
              <c:strCache>
                <c:ptCount val="1"/>
                <c:pt idx="0">
                  <c:v> ∟ Profit margin (%)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Hoja2!$I$44:$R$44</c:f>
              <c:numCache>
                <c:formatCode>0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Hoja2!$I$47:$R$47</c:f>
              <c:numCache>
                <c:formatCode>#,##0.00</c:formatCode>
                <c:ptCount val="10"/>
                <c:pt idx="0">
                  <c:v>-3.6999999999999998E-2</c:v>
                </c:pt>
                <c:pt idx="1">
                  <c:v>-0.39300000000000002</c:v>
                </c:pt>
                <c:pt idx="2">
                  <c:v>0.27300000000000002</c:v>
                </c:pt>
                <c:pt idx="3">
                  <c:v>1.006</c:v>
                </c:pt>
                <c:pt idx="4">
                  <c:v>0.60199999999999998</c:v>
                </c:pt>
                <c:pt idx="5">
                  <c:v>0.64</c:v>
                </c:pt>
                <c:pt idx="6">
                  <c:v>1.2430000000000001</c:v>
                </c:pt>
                <c:pt idx="7" formatCode="General">
                  <c:v>0.82699999999999996</c:v>
                </c:pt>
                <c:pt idx="8" formatCode="General">
                  <c:v>1.202</c:v>
                </c:pt>
                <c:pt idx="9" formatCode="General">
                  <c:v>1.0329999999999999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46-D143-92F3-C6CD90896A14}"/>
            </c:ext>
          </c:extLst>
        </c:ser>
        <c:ser>
          <c:idx val="3"/>
          <c:order val="3"/>
          <c:tx>
            <c:strRef>
              <c:f>Hoja2!$H$48</c:f>
              <c:strCache>
                <c:ptCount val="1"/>
                <c:pt idx="0">
                  <c:v> ∟ Gross margin (%)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Hoja2!$I$44:$R$44</c:f>
              <c:numCache>
                <c:formatCode>0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Hoja2!$I$48:$R$48</c:f>
              <c:numCache>
                <c:formatCode>#,##0.00</c:formatCode>
                <c:ptCount val="10"/>
                <c:pt idx="0">
                  <c:v>5.0339999999999998</c:v>
                </c:pt>
                <c:pt idx="1">
                  <c:v>3.8889999999999998</c:v>
                </c:pt>
                <c:pt idx="2">
                  <c:v>3.2559999999999998</c:v>
                </c:pt>
                <c:pt idx="3">
                  <c:v>4.8129999999999997</c:v>
                </c:pt>
                <c:pt idx="4">
                  <c:v>6.0430000000000001</c:v>
                </c:pt>
                <c:pt idx="5">
                  <c:v>6.3380000000000001</c:v>
                </c:pt>
                <c:pt idx="6">
                  <c:v>7.3630000000000004</c:v>
                </c:pt>
                <c:pt idx="7" formatCode="General">
                  <c:v>7.09</c:v>
                </c:pt>
                <c:pt idx="8" formatCode="General">
                  <c:v>5.8639999999999999</c:v>
                </c:pt>
                <c:pt idx="9" formatCode="General">
                  <c:v>4.407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146-D143-92F3-C6CD90896A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31617952"/>
        <c:axId val="1831574464"/>
      </c:lineChart>
      <c:catAx>
        <c:axId val="183161795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31574464"/>
        <c:crosses val="autoZero"/>
        <c:auto val="1"/>
        <c:lblAlgn val="ctr"/>
        <c:lblOffset val="100"/>
        <c:noMultiLvlLbl val="0"/>
      </c:catAx>
      <c:valAx>
        <c:axId val="1831574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316179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14</xdr:row>
      <xdr:rowOff>0</xdr:rowOff>
    </xdr:from>
    <xdr:ext cx="705873" cy="518160"/>
    <xdr:pic>
      <xdr:nvPicPr>
        <xdr:cNvPr id="2" name="Image 1" descr="fe76b15b-b1d2-4b0c-b644-3e3e330be0a7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705873" cy="51816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196850</xdr:colOff>
      <xdr:row>1</xdr:row>
      <xdr:rowOff>63500</xdr:rowOff>
    </xdr:from>
    <xdr:to>
      <xdr:col>14</xdr:col>
      <xdr:colOff>647700</xdr:colOff>
      <xdr:row>16</xdr:row>
      <xdr:rowOff>88900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C5DE3D8E-19D8-A926-5ECC-3BC209669E0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438150</xdr:colOff>
      <xdr:row>6</xdr:row>
      <xdr:rowOff>139700</xdr:rowOff>
    </xdr:from>
    <xdr:to>
      <xdr:col>21</xdr:col>
      <xdr:colOff>19050</xdr:colOff>
      <xdr:row>21</xdr:row>
      <xdr:rowOff>12700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3D9B7D2C-FDB6-307B-7F44-42B6A395FA7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57150</xdr:colOff>
      <xdr:row>53</xdr:row>
      <xdr:rowOff>63500</xdr:rowOff>
    </xdr:from>
    <xdr:to>
      <xdr:col>17</xdr:col>
      <xdr:colOff>304800</xdr:colOff>
      <xdr:row>70</xdr:row>
      <xdr:rowOff>38100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3213820C-4CD8-A266-D9CF-35A55CADA68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iegomaya/Desktop/4to%20semestre%20MSc%20Engineering%20and%20Management/Tesis%20Maestria/CHAPTER%204/Financial%20Data%20COMPANIES/LAVAZZA%20Export%2027_01_2023%2019_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iegomaya/Desktop/4to%20semestre%20MSc%20Engineering%20and%20Management/Tesis%20Maestria/CHAPTER%204/Financial%20Data%20COMPANIES/STARBUCKS%20DATAExport%2024_01_2023%2019_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Balance sheet"/>
      <sheetName val="Profit &amp; loss account"/>
      <sheetName val="Global ratios"/>
      <sheetName val="Hoja1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1">
          <cell r="K21" t="str">
            <v>Revenues</v>
          </cell>
          <cell r="L21" t="str">
            <v>Net income</v>
          </cell>
        </row>
        <row r="22">
          <cell r="J22">
            <v>2012</v>
          </cell>
          <cell r="K22">
            <v>1755766.51106525</v>
          </cell>
          <cell r="L22">
            <v>128120.31527303701</v>
          </cell>
        </row>
        <row r="23">
          <cell r="J23">
            <v>2013</v>
          </cell>
          <cell r="K23">
            <v>1857984.7215643299</v>
          </cell>
          <cell r="L23">
            <v>116997.645969135</v>
          </cell>
        </row>
        <row r="24">
          <cell r="J24">
            <v>2014</v>
          </cell>
          <cell r="K24">
            <v>1654883.40709986</v>
          </cell>
          <cell r="L24">
            <v>153781.71283707899</v>
          </cell>
        </row>
        <row r="25">
          <cell r="J25">
            <v>2015</v>
          </cell>
          <cell r="K25">
            <v>1633068.4131990699</v>
          </cell>
          <cell r="L25">
            <v>873219.00186240696</v>
          </cell>
        </row>
        <row r="26">
          <cell r="J26">
            <v>2016</v>
          </cell>
          <cell r="K26">
            <v>2036426.5346417399</v>
          </cell>
          <cell r="L26">
            <v>86604.819831848101</v>
          </cell>
        </row>
        <row r="27">
          <cell r="J27">
            <v>2017</v>
          </cell>
          <cell r="K27">
            <v>2496436.8077356801</v>
          </cell>
          <cell r="L27">
            <v>53559.519670724898</v>
          </cell>
        </row>
        <row r="28">
          <cell r="J28">
            <v>2018</v>
          </cell>
          <cell r="K28">
            <v>2144511.6556328498</v>
          </cell>
          <cell r="L28">
            <v>100682.19073438599</v>
          </cell>
        </row>
        <row r="29">
          <cell r="J29">
            <v>2019</v>
          </cell>
          <cell r="K29">
            <v>2474390.4071749402</v>
          </cell>
          <cell r="L29">
            <v>143100.920164824</v>
          </cell>
        </row>
        <row r="30">
          <cell r="J30">
            <v>2020</v>
          </cell>
          <cell r="K30">
            <v>2564074.29723203</v>
          </cell>
          <cell r="L30">
            <v>89428.542743921294</v>
          </cell>
        </row>
        <row r="31">
          <cell r="J31">
            <v>2021</v>
          </cell>
          <cell r="K31">
            <v>2621191.6153693199</v>
          </cell>
          <cell r="L31">
            <v>119521.04524612401</v>
          </cell>
        </row>
        <row r="44">
          <cell r="I44">
            <v>2012</v>
          </cell>
          <cell r="J44">
            <v>2013</v>
          </cell>
          <cell r="K44">
            <v>2014</v>
          </cell>
          <cell r="L44">
            <v>2015</v>
          </cell>
          <cell r="M44">
            <v>2016</v>
          </cell>
          <cell r="N44">
            <v>2017</v>
          </cell>
          <cell r="O44">
            <v>2018</v>
          </cell>
          <cell r="P44">
            <v>2019</v>
          </cell>
          <cell r="Q44">
            <v>2020</v>
          </cell>
          <cell r="R44">
            <v>2021</v>
          </cell>
        </row>
        <row r="45">
          <cell r="H45" t="str">
            <v xml:space="preserve"> ∟ ROE using Net income (%)</v>
          </cell>
          <cell r="I45">
            <v>7.9649999999999999</v>
          </cell>
          <cell r="J45">
            <v>6.7850000000000001</v>
          </cell>
          <cell r="K45">
            <v>9.6180000000000003</v>
          </cell>
          <cell r="L45">
            <v>38.051000000000002</v>
          </cell>
          <cell r="M45">
            <v>3.8250000000000002</v>
          </cell>
          <cell r="N45">
            <v>2.0739999999999998</v>
          </cell>
          <cell r="O45">
            <v>3.8780000000000001</v>
          </cell>
          <cell r="P45">
            <v>5.32</v>
          </cell>
          <cell r="Q45">
            <v>3.101</v>
          </cell>
          <cell r="R45">
            <v>4.1639999999999997</v>
          </cell>
        </row>
        <row r="46">
          <cell r="H46" t="str">
            <v xml:space="preserve"> ∟ ROCE using Net income (%)</v>
          </cell>
          <cell r="I46">
            <v>7.78</v>
          </cell>
          <cell r="J46">
            <v>6.6310000000000002</v>
          </cell>
          <cell r="K46">
            <v>9.3569999999999993</v>
          </cell>
          <cell r="L46">
            <v>37.064</v>
          </cell>
          <cell r="M46">
            <v>3.298</v>
          </cell>
          <cell r="N46">
            <v>1.9119999999999999</v>
          </cell>
          <cell r="O46">
            <v>3.0209999999999999</v>
          </cell>
          <cell r="P46">
            <v>4.2290000000000001</v>
          </cell>
          <cell r="Q46">
            <v>2.9049999999999998</v>
          </cell>
          <cell r="R46">
            <v>3.6389999999999998</v>
          </cell>
        </row>
        <row r="47">
          <cell r="H47" t="str">
            <v xml:space="preserve"> ∟ ROA using Net income (%)</v>
          </cell>
          <cell r="I47">
            <v>6.1150000000000002</v>
          </cell>
          <cell r="J47">
            <v>5.2489999999999997</v>
          </cell>
          <cell r="K47">
            <v>7.4509999999999996</v>
          </cell>
          <cell r="L47">
            <v>31.609000000000002</v>
          </cell>
          <cell r="M47">
            <v>2.6240000000000001</v>
          </cell>
          <cell r="N47">
            <v>1.383</v>
          </cell>
          <cell r="O47">
            <v>2.2639999999999998</v>
          </cell>
          <cell r="P47">
            <v>3.198</v>
          </cell>
          <cell r="Q47">
            <v>1.925</v>
          </cell>
          <cell r="R47">
            <v>2.5019999999999998</v>
          </cell>
        </row>
        <row r="48">
          <cell r="H48" t="str">
            <v xml:space="preserve"> ∟ Profit margin (%)</v>
          </cell>
          <cell r="I48">
            <v>8.08</v>
          </cell>
          <cell r="J48">
            <v>11.117000000000001</v>
          </cell>
          <cell r="K48">
            <v>12.808999999999999</v>
          </cell>
          <cell r="L48">
            <v>5.0750000000000002</v>
          </cell>
          <cell r="M48">
            <v>3.2149999999999999</v>
          </cell>
          <cell r="N48">
            <v>2.9550000000000001</v>
          </cell>
          <cell r="O48">
            <v>6.71</v>
          </cell>
          <cell r="P48">
            <v>7.5350000000000001</v>
          </cell>
          <cell r="Q48">
            <v>4.9119999999999999</v>
          </cell>
          <cell r="R48">
            <v>6.8849999999999998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Balance sheet"/>
      <sheetName val="Profit &amp; loss account"/>
      <sheetName val="Cash flow statement"/>
      <sheetName val="Global ratios"/>
      <sheetName val="Hoja1"/>
    </sheetNames>
    <sheetDataSet>
      <sheetData sheetId="0"/>
      <sheetData sheetId="1">
        <row r="24">
          <cell r="C24">
            <v>-5321200</v>
          </cell>
          <cell r="D24">
            <v>-7805100</v>
          </cell>
          <cell r="E24">
            <v>-6232200</v>
          </cell>
        </row>
      </sheetData>
      <sheetData sheetId="2">
        <row r="26">
          <cell r="C26">
            <v>4199300</v>
          </cell>
          <cell r="D26">
            <v>928300</v>
          </cell>
          <cell r="E26">
            <v>3599200</v>
          </cell>
        </row>
      </sheetData>
      <sheetData sheetId="3"/>
      <sheetData sheetId="4"/>
      <sheetData sheetId="5">
        <row r="21">
          <cell r="K21" t="str">
            <v>Revenues</v>
          </cell>
          <cell r="L21" t="str">
            <v xml:space="preserve">Gross profit </v>
          </cell>
          <cell r="M21" t="str">
            <v>Net income</v>
          </cell>
        </row>
        <row r="22">
          <cell r="J22">
            <v>2012</v>
          </cell>
          <cell r="K22">
            <v>13276800</v>
          </cell>
          <cell r="L22">
            <v>3575700</v>
          </cell>
          <cell r="M22">
            <v>1383800</v>
          </cell>
        </row>
        <row r="23">
          <cell r="J23">
            <v>2013</v>
          </cell>
          <cell r="K23">
            <v>14866800</v>
          </cell>
          <cell r="L23">
            <v>4232600</v>
          </cell>
          <cell r="M23">
            <v>8300</v>
          </cell>
        </row>
        <row r="24">
          <cell r="J24">
            <v>2014</v>
          </cell>
          <cell r="K24">
            <v>16447800</v>
          </cell>
          <cell r="L24">
            <v>4989600</v>
          </cell>
          <cell r="M24">
            <v>2068100</v>
          </cell>
        </row>
        <row r="25">
          <cell r="J25">
            <v>2015</v>
          </cell>
          <cell r="K25">
            <v>19162700</v>
          </cell>
          <cell r="L25">
            <v>6004000</v>
          </cell>
          <cell r="M25">
            <v>2757400</v>
          </cell>
        </row>
        <row r="26">
          <cell r="J26">
            <v>2016</v>
          </cell>
          <cell r="K26">
            <v>21315900</v>
          </cell>
          <cell r="L26">
            <v>6789800</v>
          </cell>
          <cell r="M26">
            <v>2817700</v>
          </cell>
        </row>
        <row r="27">
          <cell r="J27">
            <v>2017</v>
          </cell>
          <cell r="K27">
            <v>22386800</v>
          </cell>
          <cell r="L27">
            <v>6911000</v>
          </cell>
          <cell r="M27">
            <v>2884700</v>
          </cell>
        </row>
        <row r="28">
          <cell r="J28">
            <v>2018</v>
          </cell>
          <cell r="K28">
            <v>24719500</v>
          </cell>
          <cell r="L28">
            <v>7410700</v>
          </cell>
          <cell r="M28">
            <v>4518300</v>
          </cell>
        </row>
        <row r="29">
          <cell r="J29">
            <v>2019</v>
          </cell>
          <cell r="K29">
            <v>26508600</v>
          </cell>
          <cell r="L29">
            <v>7560100</v>
          </cell>
          <cell r="M29">
            <v>3599200</v>
          </cell>
        </row>
        <row r="30">
          <cell r="J30">
            <v>2020</v>
          </cell>
          <cell r="K30">
            <v>23518000</v>
          </cell>
          <cell r="L30">
            <v>5190600</v>
          </cell>
          <cell r="M30">
            <v>928300</v>
          </cell>
        </row>
        <row r="31">
          <cell r="J31">
            <v>2021</v>
          </cell>
          <cell r="K31">
            <v>29060600</v>
          </cell>
          <cell r="L31">
            <v>8517800</v>
          </cell>
          <cell r="M31">
            <v>4199300</v>
          </cell>
        </row>
        <row r="44">
          <cell r="I44">
            <v>2012</v>
          </cell>
          <cell r="J44">
            <v>2013</v>
          </cell>
          <cell r="K44">
            <v>2014</v>
          </cell>
          <cell r="L44">
            <v>2015</v>
          </cell>
          <cell r="M44">
            <v>2016</v>
          </cell>
          <cell r="N44">
            <v>2017</v>
          </cell>
          <cell r="O44">
            <v>2018</v>
          </cell>
          <cell r="P44">
            <v>2019</v>
          </cell>
          <cell r="Q44">
            <v>2020</v>
          </cell>
          <cell r="R44">
            <v>2021</v>
          </cell>
        </row>
        <row r="45">
          <cell r="H45" t="str">
            <v xml:space="preserve"> ∟ ROE using Net income (%)</v>
          </cell>
          <cell r="I45">
            <v>27.085999999999999</v>
          </cell>
          <cell r="J45">
            <v>0.185</v>
          </cell>
          <cell r="K45">
            <v>39.228000000000002</v>
          </cell>
          <cell r="L45">
            <v>47.393999999999998</v>
          </cell>
          <cell r="M45">
            <v>47.887</v>
          </cell>
          <cell r="N45">
            <v>52.929000000000002</v>
          </cell>
          <cell r="O45">
            <v>386.34500000000003</v>
          </cell>
          <cell r="P45">
            <v>-57.751676775456495</v>
          </cell>
          <cell r="Q45">
            <v>-11.893505528436535</v>
          </cell>
          <cell r="R45">
            <v>-78.916409832368643</v>
          </cell>
        </row>
        <row r="46">
          <cell r="H46" t="str">
            <v xml:space="preserve"> ∟ ROCE using Net income (%)</v>
          </cell>
          <cell r="I46">
            <v>23.571000000000002</v>
          </cell>
          <cell r="J46">
            <v>0.59299999999999997</v>
          </cell>
          <cell r="K46">
            <v>27.64</v>
          </cell>
          <cell r="L46">
            <v>32.252000000000002</v>
          </cell>
          <cell r="M46">
            <v>29.686</v>
          </cell>
          <cell r="N46">
            <v>29.347000000000001</v>
          </cell>
          <cell r="O46">
            <v>25.382000000000001</v>
          </cell>
          <cell r="P46">
            <v>30.114000000000001</v>
          </cell>
          <cell r="Q46">
            <v>6.1980000000000004</v>
          </cell>
          <cell r="R46">
            <v>20.09</v>
          </cell>
        </row>
        <row r="47">
          <cell r="H47" t="str">
            <v xml:space="preserve"> ∟ ROA using Net income (%)</v>
          </cell>
          <cell r="I47">
            <v>16.835999999999999</v>
          </cell>
          <cell r="J47">
            <v>7.1999999999999995E-2</v>
          </cell>
          <cell r="K47">
            <v>19.233000000000001</v>
          </cell>
          <cell r="L47">
            <v>22.207999999999998</v>
          </cell>
          <cell r="M47">
            <v>19.687000000000001</v>
          </cell>
          <cell r="N47">
            <v>20.081</v>
          </cell>
          <cell r="O47">
            <v>18.704000000000001</v>
          </cell>
          <cell r="P47">
            <v>18.727</v>
          </cell>
          <cell r="Q47">
            <v>3.16</v>
          </cell>
          <cell r="R47">
            <v>13.377000000000001</v>
          </cell>
        </row>
        <row r="48">
          <cell r="H48" t="str">
            <v xml:space="preserve"> ∟ Profit margin (%)</v>
          </cell>
          <cell r="I48">
            <v>15.509</v>
          </cell>
          <cell r="J48">
            <v>-1.546</v>
          </cell>
          <cell r="K48">
            <v>19.21</v>
          </cell>
          <cell r="L48">
            <v>20.367999999999999</v>
          </cell>
          <cell r="M48">
            <v>19.696999999999999</v>
          </cell>
          <cell r="N48">
            <v>19.286000000000001</v>
          </cell>
          <cell r="O48">
            <v>23.382000000000001</v>
          </cell>
          <cell r="P48">
            <v>16.847999999999999</v>
          </cell>
          <cell r="Q48">
            <v>4.9509999999999996</v>
          </cell>
          <cell r="R48">
            <v>18.434000000000001</v>
          </cell>
        </row>
        <row r="49">
          <cell r="H49" t="str">
            <v xml:space="preserve"> ∟ Gross margin (%)</v>
          </cell>
          <cell r="I49">
            <v>26.931999999999999</v>
          </cell>
          <cell r="J49">
            <v>28.47</v>
          </cell>
          <cell r="K49">
            <v>30.335999999999999</v>
          </cell>
          <cell r="L49">
            <v>31.332000000000001</v>
          </cell>
          <cell r="M49">
            <v>31.853000000000002</v>
          </cell>
          <cell r="N49">
            <v>30.870999999999999</v>
          </cell>
          <cell r="O49">
            <v>29.978999999999999</v>
          </cell>
          <cell r="P49">
            <v>28.518999999999998</v>
          </cell>
          <cell r="Q49">
            <v>22.071000000000002</v>
          </cell>
          <cell r="R49">
            <v>29.31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5"/>
  <sheetViews>
    <sheetView showGridLines="0" workbookViewId="0">
      <selection sqref="A1:B1"/>
    </sheetView>
  </sheetViews>
  <sheetFormatPr baseColWidth="10" defaultRowHeight="16" x14ac:dyDescent="0.2"/>
  <cols>
    <col min="1" max="1" width="45.83203125" style="1" customWidth="1"/>
    <col min="2" max="2" width="56" style="1" customWidth="1"/>
  </cols>
  <sheetData>
    <row r="1" spans="1:2" ht="18" customHeight="1" x14ac:dyDescent="0.2">
      <c r="A1" s="14" t="s">
        <v>0</v>
      </c>
      <c r="B1" s="15"/>
    </row>
    <row r="2" spans="1:2" ht="14.5" customHeight="1" x14ac:dyDescent="0.2">
      <c r="A2" s="14" t="s">
        <v>1</v>
      </c>
      <c r="B2" s="15"/>
    </row>
    <row r="3" spans="1:2" ht="14.5" customHeight="1" x14ac:dyDescent="0.2">
      <c r="A3" s="14" t="s">
        <v>2</v>
      </c>
      <c r="B3" s="15"/>
    </row>
    <row r="4" spans="1:2" ht="14.5" customHeight="1" x14ac:dyDescent="0.2">
      <c r="A4" s="14" t="s">
        <v>3</v>
      </c>
      <c r="B4" s="15"/>
    </row>
    <row r="5" spans="1:2" ht="14.5" customHeight="1" x14ac:dyDescent="0.2">
      <c r="A5" s="14" t="s">
        <v>4</v>
      </c>
      <c r="B5" s="15"/>
    </row>
    <row r="6" spans="1:2" ht="14.5" customHeight="1" x14ac:dyDescent="0.2">
      <c r="A6" s="14" t="s">
        <v>5</v>
      </c>
      <c r="B6" s="15"/>
    </row>
    <row r="7" spans="1:2" ht="14.5" customHeight="1" x14ac:dyDescent="0.2">
      <c r="A7" s="15"/>
      <c r="B7" s="15"/>
    </row>
    <row r="8" spans="1:2" ht="14.5" customHeight="1" x14ac:dyDescent="0.2">
      <c r="A8" s="15"/>
      <c r="B8" s="15"/>
    </row>
    <row r="9" spans="1:2" ht="14.5" customHeight="1" x14ac:dyDescent="0.2">
      <c r="A9" s="15"/>
      <c r="B9" s="15"/>
    </row>
    <row r="10" spans="1:2" ht="14.5" customHeight="1" x14ac:dyDescent="0.2">
      <c r="A10" s="15"/>
      <c r="B10" s="15"/>
    </row>
    <row r="11" spans="1:2" ht="14.5" customHeight="1" x14ac:dyDescent="0.2">
      <c r="A11" s="15"/>
      <c r="B11" s="15"/>
    </row>
    <row r="12" spans="1:2" ht="14.5" customHeight="1" x14ac:dyDescent="0.2">
      <c r="A12" s="16"/>
      <c r="B12" s="16"/>
    </row>
    <row r="13" spans="1:2" ht="14.5" customHeight="1" x14ac:dyDescent="0.2">
      <c r="A13" s="17" t="s">
        <v>6</v>
      </c>
    </row>
    <row r="14" spans="1:2" ht="14.5" customHeight="1" x14ac:dyDescent="0.2">
      <c r="A14" s="15"/>
    </row>
    <row r="15" spans="1:2" ht="40.75" customHeight="1" x14ac:dyDescent="0.2">
      <c r="A15" s="15"/>
    </row>
  </sheetData>
  <mergeCells count="13">
    <mergeCell ref="A11:B11"/>
    <mergeCell ref="A12:B12"/>
    <mergeCell ref="A13:A15"/>
    <mergeCell ref="A6:B6"/>
    <mergeCell ref="A7:B7"/>
    <mergeCell ref="A8:B8"/>
    <mergeCell ref="A9:B9"/>
    <mergeCell ref="A10:B10"/>
    <mergeCell ref="A1:B1"/>
    <mergeCell ref="A2:B2"/>
    <mergeCell ref="A3:B3"/>
    <mergeCell ref="A4:B4"/>
    <mergeCell ref="A5:B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40"/>
  <sheetViews>
    <sheetView showGridLines="0" topLeftCell="A8" workbookViewId="0">
      <selection activeCell="H23" sqref="H23:I23"/>
    </sheetView>
  </sheetViews>
  <sheetFormatPr baseColWidth="10" defaultRowHeight="16" x14ac:dyDescent="0.2"/>
  <cols>
    <col min="1" max="1" width="27.5" style="1" customWidth="1"/>
    <col min="2" max="11" width="13.5" style="1" customWidth="1"/>
  </cols>
  <sheetData>
    <row r="1" spans="1:11" ht="25.25" customHeight="1" x14ac:dyDescent="0.2">
      <c r="A1" s="18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</row>
    <row r="2" spans="1:11" ht="14.5" customHeight="1" x14ac:dyDescent="0.2">
      <c r="A2" s="14" t="s">
        <v>7</v>
      </c>
      <c r="B2" s="15"/>
      <c r="C2" s="15"/>
      <c r="D2" s="15"/>
      <c r="E2" s="15"/>
      <c r="F2" s="15"/>
      <c r="G2" s="15"/>
      <c r="H2" s="15"/>
      <c r="I2" s="15"/>
      <c r="J2" s="15"/>
      <c r="K2" s="15"/>
    </row>
    <row r="3" spans="1:11" ht="14.5" customHeight="1" x14ac:dyDescent="0.2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</row>
    <row r="4" spans="1:11" ht="14.5" customHeight="1" x14ac:dyDescent="0.2"/>
    <row r="5" spans="1:11" ht="19.25" customHeight="1" x14ac:dyDescent="0.2">
      <c r="A5" s="2"/>
      <c r="B5" s="3">
        <v>41274</v>
      </c>
      <c r="C5" s="3">
        <v>41639</v>
      </c>
      <c r="D5" s="3">
        <v>42004</v>
      </c>
      <c r="E5" s="3">
        <v>42369</v>
      </c>
      <c r="F5" s="3">
        <v>42735</v>
      </c>
      <c r="G5" s="3">
        <v>43100</v>
      </c>
      <c r="H5" s="3">
        <v>43465</v>
      </c>
      <c r="I5" s="3">
        <v>43830</v>
      </c>
      <c r="J5" s="3">
        <v>44196</v>
      </c>
      <c r="K5" s="3">
        <v>44561</v>
      </c>
    </row>
    <row r="6" spans="1:11" ht="19.25" customHeight="1" x14ac:dyDescent="0.2">
      <c r="A6" s="2"/>
      <c r="B6" s="4" t="s">
        <v>8</v>
      </c>
      <c r="C6" s="4" t="s">
        <v>8</v>
      </c>
      <c r="D6" s="4" t="s">
        <v>8</v>
      </c>
      <c r="E6" s="4" t="s">
        <v>8</v>
      </c>
      <c r="F6" s="4" t="s">
        <v>8</v>
      </c>
      <c r="G6" s="4" t="s">
        <v>8</v>
      </c>
      <c r="H6" s="4" t="s">
        <v>8</v>
      </c>
      <c r="I6" s="4" t="s">
        <v>8</v>
      </c>
      <c r="J6" s="4" t="s">
        <v>8</v>
      </c>
      <c r="K6" s="4" t="s">
        <v>8</v>
      </c>
    </row>
    <row r="7" spans="1:11" ht="19.25" customHeight="1" x14ac:dyDescent="0.2">
      <c r="A7" s="2"/>
      <c r="B7" s="4" t="s">
        <v>9</v>
      </c>
      <c r="C7" s="4" t="s">
        <v>9</v>
      </c>
      <c r="D7" s="4" t="s">
        <v>9</v>
      </c>
      <c r="E7" s="4" t="s">
        <v>9</v>
      </c>
      <c r="F7" s="4" t="s">
        <v>9</v>
      </c>
      <c r="G7" s="4" t="s">
        <v>9</v>
      </c>
      <c r="H7" s="4" t="s">
        <v>9</v>
      </c>
      <c r="I7" s="4" t="s">
        <v>9</v>
      </c>
      <c r="J7" s="4" t="s">
        <v>9</v>
      </c>
      <c r="K7" s="4" t="s">
        <v>9</v>
      </c>
    </row>
    <row r="8" spans="1:11" ht="19.25" customHeight="1" x14ac:dyDescent="0.2">
      <c r="A8" s="2"/>
      <c r="B8" s="4" t="s">
        <v>10</v>
      </c>
      <c r="C8" s="4" t="s">
        <v>10</v>
      </c>
      <c r="D8" s="4" t="s">
        <v>10</v>
      </c>
      <c r="E8" s="4" t="s">
        <v>11</v>
      </c>
      <c r="F8" s="4" t="s">
        <v>11</v>
      </c>
      <c r="G8" s="4" t="s">
        <v>11</v>
      </c>
      <c r="H8" s="4" t="s">
        <v>11</v>
      </c>
      <c r="I8" s="4" t="s">
        <v>11</v>
      </c>
      <c r="J8" s="4" t="s">
        <v>11</v>
      </c>
      <c r="K8" s="4" t="s">
        <v>11</v>
      </c>
    </row>
    <row r="9" spans="1:11" ht="19.25" customHeight="1" x14ac:dyDescent="0.2">
      <c r="A9" s="5" t="s">
        <v>12</v>
      </c>
      <c r="B9" s="6">
        <v>5.5999999999999995E-4</v>
      </c>
      <c r="C9" s="6">
        <v>5.1999999999999995E-4</v>
      </c>
      <c r="D9" s="6">
        <v>4.2000000000000002E-4</v>
      </c>
      <c r="E9" s="6">
        <v>3.2000000000000003E-4</v>
      </c>
      <c r="F9" s="6">
        <v>3.3E-4</v>
      </c>
      <c r="G9" s="6">
        <v>3.4000000000000002E-4</v>
      </c>
      <c r="H9" s="6">
        <v>3.1E-4</v>
      </c>
      <c r="I9" s="6">
        <v>2.9999999999999997E-4</v>
      </c>
      <c r="J9" s="6">
        <v>2.9E-4</v>
      </c>
      <c r="K9" s="6">
        <v>2.5000000000000001E-4</v>
      </c>
    </row>
    <row r="10" spans="1:11" ht="25.25" customHeight="1" x14ac:dyDescent="0.2">
      <c r="A10" s="5" t="s">
        <v>13</v>
      </c>
    </row>
    <row r="11" spans="1:11" ht="25.25" customHeight="1" x14ac:dyDescent="0.2">
      <c r="A11" s="7" t="s">
        <v>14</v>
      </c>
      <c r="B11" s="8">
        <v>23.700067734646002</v>
      </c>
      <c r="C11" s="8">
        <v>21.9451851769286</v>
      </c>
      <c r="D11" s="8">
        <v>19.2129825286498</v>
      </c>
      <c r="E11" s="8">
        <v>26.567229605933999</v>
      </c>
      <c r="F11" s="8">
        <v>32.255885982615197</v>
      </c>
      <c r="G11" s="8">
        <v>38.270191159930199</v>
      </c>
      <c r="H11" s="8">
        <v>33.778063157588903</v>
      </c>
      <c r="I11" s="8">
        <v>34.921689793707799</v>
      </c>
      <c r="J11" s="8">
        <v>37.088440035783997</v>
      </c>
      <c r="K11" s="8">
        <v>33.2336657071952</v>
      </c>
    </row>
    <row r="12" spans="1:11" ht="25.25" customHeight="1" x14ac:dyDescent="0.2">
      <c r="A12" s="7" t="s">
        <v>15</v>
      </c>
      <c r="B12" s="8">
        <v>0</v>
      </c>
      <c r="C12" s="8">
        <v>0</v>
      </c>
      <c r="D12" s="8">
        <v>0</v>
      </c>
      <c r="E12" s="8">
        <v>2.20608545851428E-2</v>
      </c>
      <c r="F12" s="8">
        <v>1.42989490458276E-2</v>
      </c>
      <c r="G12" s="8">
        <v>1.3615760078828301E-2</v>
      </c>
      <c r="H12" s="8">
        <v>1.18588949395926E-2</v>
      </c>
      <c r="I12" s="8">
        <v>2.76522819683887E-2</v>
      </c>
      <c r="J12" s="8">
        <v>1.50166917027382E-2</v>
      </c>
      <c r="K12" s="8">
        <v>1.7526783784996999E-2</v>
      </c>
    </row>
    <row r="13" spans="1:11" ht="25.25" customHeight="1" x14ac:dyDescent="0.2">
      <c r="A13" s="7" t="s">
        <v>16</v>
      </c>
      <c r="B13" s="8">
        <v>6.8033099514553301</v>
      </c>
      <c r="C13" s="8">
        <v>5.8731337681044797</v>
      </c>
      <c r="D13" s="8">
        <v>5.5330399521809603</v>
      </c>
      <c r="E13" s="8">
        <v>24.831412793699101</v>
      </c>
      <c r="F13" s="8">
        <v>25.180991807960702</v>
      </c>
      <c r="G13" s="8">
        <v>26.361871826023901</v>
      </c>
      <c r="H13" s="8">
        <v>24.461425156530002</v>
      </c>
      <c r="I13" s="8">
        <v>25.803227776412001</v>
      </c>
      <c r="J13" s="8">
        <v>25.126544191742699</v>
      </c>
      <c r="K13" s="8">
        <v>22.422404944671701</v>
      </c>
    </row>
    <row r="14" spans="1:11" ht="25.25" customHeight="1" x14ac:dyDescent="0.2">
      <c r="A14" s="7" t="s">
        <v>17</v>
      </c>
      <c r="B14" s="8">
        <v>16.896757783190601</v>
      </c>
      <c r="C14" s="8">
        <v>16.072051408824201</v>
      </c>
      <c r="D14" s="8">
        <v>13.6799425764688</v>
      </c>
      <c r="E14" s="8">
        <v>1.7137559576497601</v>
      </c>
      <c r="F14" s="8">
        <v>7.0605952256086804</v>
      </c>
      <c r="G14" s="8">
        <v>11.8947035738276</v>
      </c>
      <c r="H14" s="8">
        <v>9.3047791061193905</v>
      </c>
      <c r="I14" s="8">
        <v>9.09080973532744</v>
      </c>
      <c r="J14" s="8">
        <v>11.9468791523386</v>
      </c>
      <c r="K14" s="8">
        <v>10.7937339787385</v>
      </c>
    </row>
    <row r="15" spans="1:11" ht="25.25" customHeight="1" x14ac:dyDescent="0.2">
      <c r="A15" s="7" t="s">
        <v>18</v>
      </c>
      <c r="B15" s="8">
        <v>73.002107151531803</v>
      </c>
      <c r="C15" s="8">
        <v>83.882100853575096</v>
      </c>
      <c r="D15" s="8">
        <v>109.983839357303</v>
      </c>
      <c r="E15" s="8">
        <v>76.343073891212597</v>
      </c>
      <c r="F15" s="8">
        <v>123.71588481843099</v>
      </c>
      <c r="G15" s="8">
        <v>93.4299676292963</v>
      </c>
      <c r="H15" s="8">
        <v>66.654609689819495</v>
      </c>
      <c r="I15" s="8">
        <v>82.564606870620807</v>
      </c>
      <c r="J15" s="8">
        <v>87.096235371469703</v>
      </c>
      <c r="K15" s="8">
        <v>130.47370922478601</v>
      </c>
    </row>
    <row r="16" spans="1:11" ht="25.25" customHeight="1" x14ac:dyDescent="0.2">
      <c r="A16" s="7" t="s">
        <v>19</v>
      </c>
      <c r="B16" s="8">
        <v>10.831612348871101</v>
      </c>
      <c r="C16" s="8">
        <v>19.465279725782601</v>
      </c>
      <c r="D16" s="8">
        <v>38.996958919535501</v>
      </c>
      <c r="E16" s="8">
        <v>25.881183385341998</v>
      </c>
      <c r="F16" s="8">
        <v>51.7853493991555</v>
      </c>
      <c r="G16" s="8">
        <v>25.688382510210499</v>
      </c>
      <c r="H16" s="8">
        <v>26.168886181177101</v>
      </c>
      <c r="I16" s="8">
        <v>35.0333672113698</v>
      </c>
      <c r="J16" s="8">
        <v>31.542186600131799</v>
      </c>
      <c r="K16" s="8">
        <v>50.987216562474899</v>
      </c>
    </row>
    <row r="17" spans="1:11" ht="25.25" customHeight="1" x14ac:dyDescent="0.2">
      <c r="A17" s="7" t="s">
        <v>20</v>
      </c>
      <c r="B17" s="8">
        <v>20.6153144300953</v>
      </c>
      <c r="C17" s="8">
        <v>28.069337380059899</v>
      </c>
      <c r="D17" s="8">
        <v>42.717498799535498</v>
      </c>
      <c r="E17" s="8">
        <v>22.2224182760913</v>
      </c>
      <c r="F17" s="8">
        <v>47.097474262790797</v>
      </c>
      <c r="G17" s="8">
        <v>48.945647687333697</v>
      </c>
      <c r="H17" s="8">
        <v>23.562098753464198</v>
      </c>
      <c r="I17" s="8">
        <v>24.416362376430499</v>
      </c>
      <c r="J17" s="8">
        <v>26.608981163230901</v>
      </c>
      <c r="K17" s="8">
        <v>46.962783643219602</v>
      </c>
    </row>
    <row r="18" spans="1:11" ht="25.25" customHeight="1" x14ac:dyDescent="0.2">
      <c r="A18" s="7" t="s">
        <v>21</v>
      </c>
      <c r="B18" s="8">
        <v>41.555180372565403</v>
      </c>
      <c r="C18" s="8">
        <v>36.347483747732603</v>
      </c>
      <c r="D18" s="8">
        <v>28.2693816382316</v>
      </c>
      <c r="E18" s="8">
        <v>28.239472229779299</v>
      </c>
      <c r="F18" s="8">
        <v>24.833061156485201</v>
      </c>
      <c r="G18" s="8">
        <v>18.795937431752101</v>
      </c>
      <c r="H18" s="8">
        <v>16.923624755178199</v>
      </c>
      <c r="I18" s="8">
        <v>23.114877282820501</v>
      </c>
      <c r="J18" s="8">
        <v>28.945067608106999</v>
      </c>
      <c r="K18" s="8">
        <v>32.523709019091498</v>
      </c>
    </row>
    <row r="19" spans="1:11" ht="32.5" customHeight="1" x14ac:dyDescent="0.2">
      <c r="A19" s="7" t="s">
        <v>22</v>
      </c>
      <c r="B19" s="8">
        <v>3.7297011875457202</v>
      </c>
      <c r="C19" s="8">
        <v>1.21224669805251</v>
      </c>
      <c r="D19" s="8">
        <v>3.2215886002637601</v>
      </c>
      <c r="E19" s="9" t="s">
        <v>23</v>
      </c>
      <c r="F19" s="9" t="s">
        <v>23</v>
      </c>
      <c r="G19" s="9" t="s">
        <v>23</v>
      </c>
      <c r="H19" s="9" t="s">
        <v>23</v>
      </c>
      <c r="I19" s="9" t="s">
        <v>23</v>
      </c>
      <c r="J19" s="9" t="s">
        <v>23</v>
      </c>
      <c r="K19" s="9" t="s">
        <v>23</v>
      </c>
    </row>
    <row r="20" spans="1:11" ht="25.25" customHeight="1" x14ac:dyDescent="0.2">
      <c r="A20" s="10" t="s">
        <v>24</v>
      </c>
      <c r="B20" s="11">
        <v>96.702174886177801</v>
      </c>
      <c r="C20" s="11">
        <v>105.827286030504</v>
      </c>
      <c r="D20" s="11">
        <v>129.19682188595201</v>
      </c>
      <c r="E20" s="11">
        <v>102.910303497147</v>
      </c>
      <c r="F20" s="11">
        <v>155.971770801047</v>
      </c>
      <c r="G20" s="11">
        <v>131.700158789227</v>
      </c>
      <c r="H20" s="11">
        <v>100.432672847408</v>
      </c>
      <c r="I20" s="11">
        <v>117.486296664329</v>
      </c>
      <c r="J20" s="11">
        <v>124.18467540725401</v>
      </c>
      <c r="K20" s="11">
        <v>163.70737493198101</v>
      </c>
    </row>
    <row r="21" spans="1:11" ht="25.25" customHeight="1" x14ac:dyDescent="0.2"/>
    <row r="22" spans="1:11" ht="25.25" customHeight="1" x14ac:dyDescent="0.2">
      <c r="A22" s="5" t="s">
        <v>25</v>
      </c>
    </row>
    <row r="23" spans="1:11" ht="25.25" customHeight="1" x14ac:dyDescent="0.2">
      <c r="A23" s="7" t="s">
        <v>26</v>
      </c>
      <c r="B23" s="8">
        <v>40.155274674350601</v>
      </c>
      <c r="C23" s="8">
        <v>37.921654132705299</v>
      </c>
      <c r="D23" s="8">
        <v>33.490856094349702</v>
      </c>
      <c r="E23" s="8">
        <v>31.057972790327199</v>
      </c>
      <c r="F23" s="8">
        <v>33.751783932207402</v>
      </c>
      <c r="G23" s="8">
        <v>35.423434587004003</v>
      </c>
      <c r="H23" s="8">
        <v>31.5334410317293</v>
      </c>
      <c r="I23" s="8">
        <v>33.505102926421799</v>
      </c>
      <c r="J23" s="8">
        <v>34.626743265374799</v>
      </c>
      <c r="K23" s="8">
        <v>32.429175900492297</v>
      </c>
    </row>
    <row r="24" spans="1:11" ht="25.25" customHeight="1" x14ac:dyDescent="0.2">
      <c r="A24" s="7" t="s">
        <v>27</v>
      </c>
      <c r="B24" s="8">
        <v>4.67954423918854</v>
      </c>
      <c r="C24" s="8">
        <v>4.31195907643996</v>
      </c>
      <c r="D24" s="8">
        <v>3.4650526454788602</v>
      </c>
      <c r="E24" s="8">
        <v>2.6321888962411299</v>
      </c>
      <c r="F24" s="8">
        <v>2.7626794599928002</v>
      </c>
      <c r="G24" s="8">
        <v>2.7897148131160101</v>
      </c>
      <c r="H24" s="8">
        <v>2.5312899492564598</v>
      </c>
      <c r="I24" s="8">
        <v>2.5166588081629002</v>
      </c>
      <c r="J24" s="8">
        <v>2.4064559783437298</v>
      </c>
      <c r="K24" s="8">
        <v>2.0736871505505401</v>
      </c>
    </row>
    <row r="25" spans="1:11" ht="32.5" customHeight="1" x14ac:dyDescent="0.2">
      <c r="A25" s="7" t="s">
        <v>28</v>
      </c>
      <c r="B25" s="8">
        <v>35.475730435161999</v>
      </c>
      <c r="C25" s="8">
        <v>33.609695056265302</v>
      </c>
      <c r="D25" s="8">
        <v>30.025803448870899</v>
      </c>
      <c r="E25" s="8">
        <v>28.425783894086099</v>
      </c>
      <c r="F25" s="8">
        <v>30.989104472214599</v>
      </c>
      <c r="G25" s="8">
        <v>32.633719773887996</v>
      </c>
      <c r="H25" s="8">
        <v>29.002151082472899</v>
      </c>
      <c r="I25" s="8">
        <v>30.988444118258901</v>
      </c>
      <c r="J25" s="8">
        <v>32.220287287031098</v>
      </c>
      <c r="K25" s="8">
        <v>30.355488749941699</v>
      </c>
    </row>
    <row r="26" spans="1:11" ht="25.25" customHeight="1" x14ac:dyDescent="0.2">
      <c r="A26" s="7" t="s">
        <v>29</v>
      </c>
      <c r="B26" s="8">
        <v>6.9745829640514598</v>
      </c>
      <c r="C26" s="8">
        <v>5.9542532134222599</v>
      </c>
      <c r="D26" s="8">
        <v>3.8668516234604202</v>
      </c>
      <c r="E26" s="8">
        <v>4.1967108564548798</v>
      </c>
      <c r="F26" s="8">
        <v>8.3276813305842197</v>
      </c>
      <c r="G26" s="8">
        <v>7.4517176144503203</v>
      </c>
      <c r="H26" s="8">
        <v>6.7947220688643002</v>
      </c>
      <c r="I26" s="8">
        <v>5.9217294441063704</v>
      </c>
      <c r="J26" s="8">
        <v>5.7056003000691398</v>
      </c>
      <c r="K26" s="8">
        <v>5.8796815174576498</v>
      </c>
    </row>
    <row r="27" spans="1:11" ht="25.25" customHeight="1" x14ac:dyDescent="0.2">
      <c r="A27" s="7" t="s">
        <v>30</v>
      </c>
      <c r="B27" s="8">
        <v>0</v>
      </c>
      <c r="C27" s="8">
        <v>0</v>
      </c>
      <c r="D27" s="8">
        <v>0</v>
      </c>
      <c r="E27" s="9" t="s">
        <v>23</v>
      </c>
      <c r="F27" s="9" t="s">
        <v>23</v>
      </c>
      <c r="G27" s="9" t="s">
        <v>23</v>
      </c>
      <c r="H27" s="9" t="s">
        <v>23</v>
      </c>
      <c r="I27" s="9" t="s">
        <v>23</v>
      </c>
      <c r="J27" s="9" t="s">
        <v>23</v>
      </c>
      <c r="K27" s="9" t="s">
        <v>23</v>
      </c>
    </row>
    <row r="28" spans="1:11" ht="32.5" customHeight="1" x14ac:dyDescent="0.2">
      <c r="A28" s="7" t="s">
        <v>31</v>
      </c>
      <c r="B28" s="8">
        <v>6.9745829640514598</v>
      </c>
      <c r="C28" s="8">
        <v>5.9542532134222599</v>
      </c>
      <c r="D28" s="8">
        <v>3.8668516234604202</v>
      </c>
      <c r="E28" s="9" t="s">
        <v>23</v>
      </c>
      <c r="F28" s="9" t="s">
        <v>23</v>
      </c>
      <c r="G28" s="9" t="s">
        <v>23</v>
      </c>
      <c r="H28" s="9" t="s">
        <v>23</v>
      </c>
      <c r="I28" s="9" t="s">
        <v>23</v>
      </c>
      <c r="J28" s="9" t="s">
        <v>23</v>
      </c>
      <c r="K28" s="9" t="s">
        <v>23</v>
      </c>
    </row>
    <row r="29" spans="1:11" ht="25.25" customHeight="1" x14ac:dyDescent="0.2">
      <c r="A29" s="7" t="s">
        <v>32</v>
      </c>
      <c r="B29" s="8">
        <v>6.5790005988667799</v>
      </c>
      <c r="C29" s="8">
        <v>5.9542532134222599</v>
      </c>
      <c r="D29" s="8">
        <v>3.8668516234604202</v>
      </c>
      <c r="E29" s="9" t="s">
        <v>23</v>
      </c>
      <c r="F29" s="9" t="s">
        <v>23</v>
      </c>
      <c r="G29" s="9" t="s">
        <v>23</v>
      </c>
      <c r="H29" s="9" t="s">
        <v>23</v>
      </c>
      <c r="I29" s="9" t="s">
        <v>23</v>
      </c>
      <c r="J29" s="9" t="s">
        <v>23</v>
      </c>
      <c r="K29" s="9" t="s">
        <v>23</v>
      </c>
    </row>
    <row r="30" spans="1:11" ht="25.25" customHeight="1" x14ac:dyDescent="0.2">
      <c r="A30" s="7" t="s">
        <v>33</v>
      </c>
      <c r="B30" s="8">
        <v>49.5723172477758</v>
      </c>
      <c r="C30" s="8">
        <v>61.951378684376103</v>
      </c>
      <c r="D30" s="8">
        <v>91.839114168142203</v>
      </c>
      <c r="E30" s="8">
        <v>67.655619850364602</v>
      </c>
      <c r="F30" s="8">
        <v>113.892305538255</v>
      </c>
      <c r="G30" s="8">
        <v>88.825006587772194</v>
      </c>
      <c r="H30" s="8">
        <v>62.104509746814799</v>
      </c>
      <c r="I30" s="8">
        <v>78.059464293800403</v>
      </c>
      <c r="J30" s="8">
        <v>83.8523318418098</v>
      </c>
      <c r="K30" s="8">
        <v>125.398517514031</v>
      </c>
    </row>
    <row r="31" spans="1:11" ht="25.25" customHeight="1" x14ac:dyDescent="0.2">
      <c r="A31" s="7" t="s">
        <v>34</v>
      </c>
      <c r="B31" s="8">
        <v>34.438587070629502</v>
      </c>
      <c r="C31" s="8">
        <v>47.088605535673302</v>
      </c>
      <c r="D31" s="8">
        <v>78.452886423884493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</row>
    <row r="32" spans="1:11" ht="25.25" customHeight="1" x14ac:dyDescent="0.2">
      <c r="A32" s="7" t="s">
        <v>35</v>
      </c>
      <c r="B32" s="8">
        <v>14.370061861666599</v>
      </c>
      <c r="C32" s="8">
        <v>14.1860478415126</v>
      </c>
      <c r="D32" s="8">
        <v>10.1887787321042</v>
      </c>
      <c r="E32" s="8">
        <v>12.2599081203736</v>
      </c>
      <c r="F32" s="8">
        <v>14.220715228941099</v>
      </c>
      <c r="G32" s="8">
        <v>7.7580747400914003</v>
      </c>
      <c r="H32" s="8">
        <v>4.6037306182733699</v>
      </c>
      <c r="I32" s="8">
        <v>6.69617943232734</v>
      </c>
      <c r="J32" s="8">
        <v>6.5107400913103497</v>
      </c>
      <c r="K32" s="8">
        <v>6.02792638511775</v>
      </c>
    </row>
    <row r="33" spans="1:11" ht="25.25" customHeight="1" x14ac:dyDescent="0.2">
      <c r="A33" s="7" t="s">
        <v>36</v>
      </c>
      <c r="B33" s="8">
        <v>0.76366831547970604</v>
      </c>
      <c r="C33" s="8">
        <v>0.67672530719020896</v>
      </c>
      <c r="D33" s="8">
        <v>3.1974490121534598</v>
      </c>
      <c r="E33" s="8">
        <v>55.3957117299909</v>
      </c>
      <c r="F33" s="8">
        <v>99.671590309313999</v>
      </c>
      <c r="G33" s="8">
        <v>81.066931847680806</v>
      </c>
      <c r="H33" s="8">
        <v>57.500779128541403</v>
      </c>
      <c r="I33" s="8">
        <v>71.363284861473105</v>
      </c>
      <c r="J33" s="8">
        <v>77.341591750499404</v>
      </c>
      <c r="K33" s="8">
        <v>119.370591128914</v>
      </c>
    </row>
    <row r="34" spans="1:11" ht="32.5" customHeight="1" x14ac:dyDescent="0.2">
      <c r="A34" s="10" t="s">
        <v>37</v>
      </c>
      <c r="B34" s="11">
        <v>96.702174886177801</v>
      </c>
      <c r="C34" s="11">
        <v>105.827286030504</v>
      </c>
      <c r="D34" s="11">
        <v>129.19682188595201</v>
      </c>
      <c r="E34" s="11">
        <v>102.910303497147</v>
      </c>
      <c r="F34" s="11">
        <v>155.971770801047</v>
      </c>
      <c r="G34" s="11">
        <v>131.700158789227</v>
      </c>
      <c r="H34" s="11">
        <v>100.432672847408</v>
      </c>
      <c r="I34" s="11">
        <v>117.486296664329</v>
      </c>
      <c r="J34" s="11">
        <v>124.18467540725401</v>
      </c>
      <c r="K34" s="11">
        <v>163.70737493198101</v>
      </c>
    </row>
    <row r="35" spans="1:11" ht="25.25" customHeight="1" x14ac:dyDescent="0.2"/>
    <row r="36" spans="1:11" ht="25.25" customHeight="1" x14ac:dyDescent="0.2">
      <c r="A36" s="5" t="s">
        <v>38</v>
      </c>
    </row>
    <row r="37" spans="1:11" ht="25.25" customHeight="1" x14ac:dyDescent="0.2">
      <c r="A37" s="7" t="s">
        <v>39</v>
      </c>
      <c r="B37" s="8">
        <v>17.076864917299801</v>
      </c>
      <c r="C37" s="8">
        <v>33.348569264329903</v>
      </c>
      <c r="D37" s="8">
        <v>71.525678986966795</v>
      </c>
      <c r="E37" s="8">
        <v>35.8436935410597</v>
      </c>
      <c r="F37" s="8">
        <v>84.662108433005201</v>
      </c>
      <c r="G37" s="8">
        <v>66.875955457452804</v>
      </c>
      <c r="H37" s="8">
        <v>45.127254316367903</v>
      </c>
      <c r="I37" s="8">
        <v>52.753550155473</v>
      </c>
      <c r="J37" s="8">
        <v>51.640427672052297</v>
      </c>
      <c r="K37" s="8">
        <v>91.922073820576799</v>
      </c>
    </row>
    <row r="38" spans="1:11" ht="25.25" customHeight="1" x14ac:dyDescent="0.2">
      <c r="A38" s="7" t="s">
        <v>40</v>
      </c>
      <c r="B38" s="9" t="s">
        <v>23</v>
      </c>
      <c r="C38" s="9" t="s">
        <v>23</v>
      </c>
      <c r="D38" s="9" t="s">
        <v>23</v>
      </c>
      <c r="E38" s="9" t="s">
        <v>23</v>
      </c>
      <c r="F38" s="9" t="s">
        <v>23</v>
      </c>
      <c r="G38" s="9" t="s">
        <v>23</v>
      </c>
      <c r="H38" s="9" t="s">
        <v>23</v>
      </c>
      <c r="I38" s="9" t="s">
        <v>23</v>
      </c>
      <c r="J38" s="9" t="s">
        <v>23</v>
      </c>
      <c r="K38" s="9" t="s">
        <v>23</v>
      </c>
    </row>
    <row r="39" spans="1:11" ht="25.25" customHeight="1" x14ac:dyDescent="0.2">
      <c r="A39" s="7" t="s">
        <v>41</v>
      </c>
      <c r="B39" s="9" t="s">
        <v>23</v>
      </c>
      <c r="C39" s="9" t="s">
        <v>23</v>
      </c>
      <c r="D39" s="9" t="s">
        <v>23</v>
      </c>
      <c r="E39" s="9" t="s">
        <v>23</v>
      </c>
      <c r="F39" s="9" t="s">
        <v>23</v>
      </c>
      <c r="G39" s="9" t="s">
        <v>23</v>
      </c>
      <c r="H39" s="9" t="s">
        <v>23</v>
      </c>
      <c r="I39" s="9" t="s">
        <v>23</v>
      </c>
      <c r="J39" s="9" t="s">
        <v>23</v>
      </c>
      <c r="K39" s="9" t="s">
        <v>23</v>
      </c>
    </row>
    <row r="40" spans="1:11" ht="25.25" customHeight="1" x14ac:dyDescent="0.2">
      <c r="A40" s="7" t="s">
        <v>42</v>
      </c>
      <c r="B40" s="9" t="s">
        <v>23</v>
      </c>
      <c r="C40" s="9" t="s">
        <v>23</v>
      </c>
      <c r="D40" s="9" t="s">
        <v>23</v>
      </c>
      <c r="E40" s="9" t="s">
        <v>23</v>
      </c>
      <c r="F40" s="9" t="s">
        <v>23</v>
      </c>
      <c r="G40" s="9" t="s">
        <v>23</v>
      </c>
      <c r="H40" s="9" t="s">
        <v>23</v>
      </c>
      <c r="I40" s="9" t="s">
        <v>23</v>
      </c>
      <c r="J40" s="9" t="s">
        <v>23</v>
      </c>
      <c r="K40" s="9" t="s">
        <v>23</v>
      </c>
    </row>
  </sheetData>
  <mergeCells count="3">
    <mergeCell ref="A1:K1"/>
    <mergeCell ref="A2:K2"/>
    <mergeCell ref="A3:K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37"/>
  <sheetViews>
    <sheetView showGridLines="0" tabSelected="1" workbookViewId="0">
      <selection activeCell="M10" sqref="M10"/>
    </sheetView>
  </sheetViews>
  <sheetFormatPr baseColWidth="10" defaultRowHeight="15" x14ac:dyDescent="0.2"/>
  <cols>
    <col min="1" max="1" width="27.5" style="1" customWidth="1"/>
    <col min="2" max="12" width="13.5" style="1" customWidth="1"/>
  </cols>
  <sheetData>
    <row r="1" spans="1:22" ht="25.25" customHeight="1" x14ac:dyDescent="0.2">
      <c r="A1" s="18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</row>
    <row r="2" spans="1:22" ht="14.5" customHeight="1" x14ac:dyDescent="0.2">
      <c r="A2" s="14" t="s">
        <v>43</v>
      </c>
      <c r="B2" s="15"/>
      <c r="C2" s="15"/>
      <c r="D2" s="15"/>
      <c r="E2" s="15"/>
      <c r="F2" s="15"/>
      <c r="G2" s="15"/>
      <c r="H2" s="15"/>
      <c r="I2" s="15"/>
      <c r="J2" s="15"/>
      <c r="K2" s="15"/>
    </row>
    <row r="3" spans="1:22" ht="14.5" customHeight="1" x14ac:dyDescent="0.2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</row>
    <row r="4" spans="1:22" ht="14.5" customHeight="1" x14ac:dyDescent="0.2"/>
    <row r="5" spans="1:22" ht="19.25" customHeight="1" x14ac:dyDescent="0.2">
      <c r="A5" s="2"/>
      <c r="B5" s="3">
        <v>41274</v>
      </c>
      <c r="C5" s="3">
        <v>41639</v>
      </c>
      <c r="D5" s="3">
        <v>42004</v>
      </c>
      <c r="E5" s="3">
        <v>42369</v>
      </c>
      <c r="F5" s="3">
        <v>42735</v>
      </c>
      <c r="G5" s="3">
        <v>43100</v>
      </c>
      <c r="H5" s="3">
        <v>43465</v>
      </c>
      <c r="I5" s="3">
        <v>43830</v>
      </c>
      <c r="J5" s="3">
        <v>44196</v>
      </c>
      <c r="K5" s="3">
        <v>44561</v>
      </c>
      <c r="L5" s="3"/>
      <c r="M5" s="3">
        <v>41274</v>
      </c>
      <c r="N5" s="3">
        <v>41639</v>
      </c>
      <c r="O5" s="3">
        <v>42004</v>
      </c>
      <c r="P5" s="3">
        <v>42369</v>
      </c>
      <c r="Q5" s="3">
        <v>42735</v>
      </c>
      <c r="R5" s="3">
        <v>43100</v>
      </c>
      <c r="S5" s="3">
        <v>43465</v>
      </c>
      <c r="T5" s="3">
        <v>43830</v>
      </c>
      <c r="U5" s="3">
        <v>44196</v>
      </c>
      <c r="V5" s="3">
        <v>44561</v>
      </c>
    </row>
    <row r="6" spans="1:22" ht="19.25" customHeight="1" x14ac:dyDescent="0.2">
      <c r="A6" s="2"/>
      <c r="B6" s="4" t="s">
        <v>8</v>
      </c>
      <c r="C6" s="4" t="s">
        <v>8</v>
      </c>
      <c r="D6" s="4" t="s">
        <v>8</v>
      </c>
      <c r="E6" s="4" t="s">
        <v>8</v>
      </c>
      <c r="F6" s="4" t="s">
        <v>8</v>
      </c>
      <c r="G6" s="4" t="s">
        <v>8</v>
      </c>
      <c r="H6" s="4" t="s">
        <v>8</v>
      </c>
      <c r="I6" s="4" t="s">
        <v>8</v>
      </c>
      <c r="J6" s="4" t="s">
        <v>8</v>
      </c>
      <c r="K6" s="4" t="s">
        <v>8</v>
      </c>
      <c r="L6" s="4"/>
    </row>
    <row r="7" spans="1:22" ht="19.25" customHeight="1" x14ac:dyDescent="0.2">
      <c r="A7" s="2"/>
      <c r="B7" s="4" t="s">
        <v>9</v>
      </c>
      <c r="C7" s="4" t="s">
        <v>9</v>
      </c>
      <c r="D7" s="4" t="s">
        <v>9</v>
      </c>
      <c r="E7" s="4" t="s">
        <v>9</v>
      </c>
      <c r="F7" s="4" t="s">
        <v>9</v>
      </c>
      <c r="G7" s="4" t="s">
        <v>9</v>
      </c>
      <c r="H7" s="4" t="s">
        <v>9</v>
      </c>
      <c r="I7" s="4" t="s">
        <v>9</v>
      </c>
      <c r="J7" s="4" t="s">
        <v>9</v>
      </c>
      <c r="K7" s="4" t="s">
        <v>9</v>
      </c>
      <c r="L7" s="4"/>
    </row>
    <row r="8" spans="1:22" ht="19.25" customHeight="1" x14ac:dyDescent="0.2">
      <c r="A8" s="2"/>
      <c r="B8" s="4" t="s">
        <v>10</v>
      </c>
      <c r="C8" s="4" t="s">
        <v>10</v>
      </c>
      <c r="D8" s="4" t="s">
        <v>10</v>
      </c>
      <c r="E8" s="4" t="s">
        <v>11</v>
      </c>
      <c r="F8" s="4" t="s">
        <v>11</v>
      </c>
      <c r="G8" s="4" t="s">
        <v>11</v>
      </c>
      <c r="H8" s="4" t="s">
        <v>11</v>
      </c>
      <c r="I8" s="4" t="s">
        <v>11</v>
      </c>
      <c r="J8" s="4" t="s">
        <v>11</v>
      </c>
      <c r="K8" s="4" t="s">
        <v>11</v>
      </c>
      <c r="L8" s="4"/>
    </row>
    <row r="9" spans="1:22" ht="19.25" customHeight="1" x14ac:dyDescent="0.2">
      <c r="A9" s="5" t="s">
        <v>12</v>
      </c>
      <c r="B9" s="6">
        <v>5.5999999999999995E-4</v>
      </c>
      <c r="C9" s="6">
        <v>5.1999999999999995E-4</v>
      </c>
      <c r="D9" s="6">
        <v>4.2000000000000002E-4</v>
      </c>
      <c r="E9" s="6">
        <v>3.2000000000000003E-4</v>
      </c>
      <c r="F9" s="6">
        <v>3.3E-4</v>
      </c>
      <c r="G9" s="6">
        <v>3.4000000000000002E-4</v>
      </c>
      <c r="H9" s="6">
        <v>3.1E-4</v>
      </c>
      <c r="I9" s="6">
        <v>2.9999999999999997E-4</v>
      </c>
      <c r="J9" s="6">
        <v>2.9E-4</v>
      </c>
      <c r="K9" s="6">
        <v>2.5000000000000001E-4</v>
      </c>
      <c r="L9" s="6"/>
    </row>
    <row r="10" spans="1:22" ht="32.5" customHeight="1" x14ac:dyDescent="0.2">
      <c r="A10" s="7" t="s">
        <v>44</v>
      </c>
      <c r="B10" s="8">
        <v>186.905284707888</v>
      </c>
      <c r="C10" s="8">
        <v>211.95271412310399</v>
      </c>
      <c r="D10" s="8">
        <v>254.79899982940401</v>
      </c>
      <c r="E10" s="8">
        <v>238.58330755661601</v>
      </c>
      <c r="F10" s="8">
        <v>278.39940818964999</v>
      </c>
      <c r="G10" s="8">
        <v>287.54038615735101</v>
      </c>
      <c r="H10" s="8">
        <v>245.81456849594201</v>
      </c>
      <c r="I10" s="8">
        <v>267.97731739335302</v>
      </c>
      <c r="J10" s="8">
        <v>304.12872456394302</v>
      </c>
      <c r="K10" s="8">
        <v>347.93682815401303</v>
      </c>
      <c r="L10" s="8"/>
      <c r="M10" s="8">
        <f>B10*1000</f>
        <v>186905.284707888</v>
      </c>
      <c r="N10" s="8">
        <f t="shared" ref="N10:U10" si="0">C10*1000</f>
        <v>211952.714123104</v>
      </c>
      <c r="O10" s="8">
        <f t="shared" si="0"/>
        <v>254798.999829404</v>
      </c>
      <c r="P10" s="8">
        <f t="shared" si="0"/>
        <v>238583.307556616</v>
      </c>
      <c r="Q10" s="8">
        <f t="shared" si="0"/>
        <v>278399.40818964998</v>
      </c>
      <c r="R10" s="8">
        <f t="shared" si="0"/>
        <v>287540.38615735102</v>
      </c>
      <c r="S10" s="8">
        <f t="shared" si="0"/>
        <v>245814.56849594202</v>
      </c>
      <c r="T10" s="8">
        <f t="shared" si="0"/>
        <v>267977.31739335303</v>
      </c>
      <c r="U10" s="8">
        <f t="shared" si="0"/>
        <v>304128.72456394305</v>
      </c>
      <c r="V10" s="8">
        <f>K10*1000</f>
        <v>347936.82815401303</v>
      </c>
    </row>
    <row r="11" spans="1:22" ht="25.25" customHeight="1" x14ac:dyDescent="0.2">
      <c r="A11" s="7" t="s">
        <v>45</v>
      </c>
      <c r="B11" s="8">
        <v>186.905284707888</v>
      </c>
      <c r="C11" s="8">
        <v>211.95271412310399</v>
      </c>
      <c r="D11" s="8">
        <v>254.79899982940401</v>
      </c>
      <c r="E11" s="8">
        <v>238.44047431864399</v>
      </c>
      <c r="F11" s="8">
        <v>278.20650084712503</v>
      </c>
      <c r="G11" s="8">
        <v>287.325739307741</v>
      </c>
      <c r="H11" s="8">
        <v>244.31899323388899</v>
      </c>
      <c r="I11" s="8">
        <v>267.95636082027198</v>
      </c>
      <c r="J11" s="8">
        <v>304.07767170196098</v>
      </c>
      <c r="K11" s="8">
        <v>347.84990264063799</v>
      </c>
      <c r="L11" s="38"/>
      <c r="M11" s="8">
        <f t="shared" ref="M11:M25" si="1">B11*1000</f>
        <v>186905.284707888</v>
      </c>
      <c r="N11" s="8">
        <f t="shared" ref="N11:N25" si="2">C11*1000</f>
        <v>211952.714123104</v>
      </c>
      <c r="O11" s="8">
        <f t="shared" ref="O11:O25" si="3">D11*1000</f>
        <v>254798.999829404</v>
      </c>
      <c r="P11" s="8">
        <f t="shared" ref="P11:P25" si="4">E11*1000</f>
        <v>238440.474318644</v>
      </c>
      <c r="Q11" s="8">
        <f t="shared" ref="Q11:Q25" si="5">F11*1000</f>
        <v>278206.50084712502</v>
      </c>
      <c r="R11" s="8">
        <f t="shared" ref="R11:R25" si="6">G11*1000</f>
        <v>287325.73930774099</v>
      </c>
      <c r="S11" s="8">
        <f t="shared" ref="S11:S25" si="7">H11*1000</f>
        <v>244318.99323388899</v>
      </c>
      <c r="T11" s="8">
        <f t="shared" ref="T11:T25" si="8">I11*1000</f>
        <v>267956.36082027201</v>
      </c>
      <c r="U11" s="8">
        <f t="shared" ref="U11:U25" si="9">J11*1000</f>
        <v>304077.67170196096</v>
      </c>
      <c r="V11" s="8">
        <f t="shared" ref="V11:V25" si="10">K11*1000</f>
        <v>347849.902640638</v>
      </c>
    </row>
    <row r="12" spans="1:22" ht="25.25" customHeight="1" x14ac:dyDescent="0.2">
      <c r="A12" s="7" t="s">
        <v>46</v>
      </c>
      <c r="B12" s="8">
        <v>177.49690973419601</v>
      </c>
      <c r="C12" s="8">
        <v>203.70992269901899</v>
      </c>
      <c r="D12" s="8">
        <v>246.503214467829</v>
      </c>
      <c r="E12" s="8">
        <v>227.099590982471</v>
      </c>
      <c r="F12" s="8">
        <v>261.57582500972399</v>
      </c>
      <c r="G12" s="8">
        <v>269.317178186278</v>
      </c>
      <c r="H12" s="8">
        <v>227.71430337875299</v>
      </c>
      <c r="I12" s="8">
        <v>248.97714599337999</v>
      </c>
      <c r="J12" s="8">
        <v>286.29453968755001</v>
      </c>
      <c r="K12" s="8">
        <v>332.60368644171501</v>
      </c>
      <c r="L12" s="38"/>
      <c r="M12" s="8">
        <f t="shared" si="1"/>
        <v>177496.909734196</v>
      </c>
      <c r="N12" s="8">
        <f t="shared" si="2"/>
        <v>203709.92269901899</v>
      </c>
      <c r="O12" s="8">
        <f t="shared" si="3"/>
        <v>246503.21446782901</v>
      </c>
      <c r="P12" s="8">
        <f t="shared" si="4"/>
        <v>227099.59098247101</v>
      </c>
      <c r="Q12" s="8">
        <f t="shared" si="5"/>
        <v>261575.82500972398</v>
      </c>
      <c r="R12" s="8">
        <f t="shared" si="6"/>
        <v>269317.17818627798</v>
      </c>
      <c r="S12" s="8">
        <f t="shared" si="7"/>
        <v>227714.30337875299</v>
      </c>
      <c r="T12" s="8">
        <f t="shared" si="8"/>
        <v>248977.14599337999</v>
      </c>
      <c r="U12" s="8">
        <f t="shared" si="9"/>
        <v>286294.53968754999</v>
      </c>
      <c r="V12" s="8">
        <f t="shared" si="10"/>
        <v>332603.68644171499</v>
      </c>
    </row>
    <row r="13" spans="1:22" ht="25.25" customHeight="1" x14ac:dyDescent="0.2">
      <c r="A13" s="7" t="s">
        <v>47</v>
      </c>
      <c r="B13" s="8">
        <v>9.4083749736914797</v>
      </c>
      <c r="C13" s="8">
        <v>8.2427914240847997</v>
      </c>
      <c r="D13" s="8">
        <v>8.2957853615748203</v>
      </c>
      <c r="E13" s="8">
        <v>11.4837165741445</v>
      </c>
      <c r="F13" s="8">
        <v>16.823583179925301</v>
      </c>
      <c r="G13" s="8">
        <v>18.223207971072402</v>
      </c>
      <c r="H13" s="8">
        <v>18.100265117189</v>
      </c>
      <c r="I13" s="8">
        <v>19.000171399973201</v>
      </c>
      <c r="J13" s="8">
        <v>17.834184876392801</v>
      </c>
      <c r="K13" s="8">
        <v>15.3331417122979</v>
      </c>
      <c r="L13" s="38"/>
      <c r="M13" s="8">
        <f t="shared" si="1"/>
        <v>9408.3749736914797</v>
      </c>
      <c r="N13" s="8">
        <f t="shared" si="2"/>
        <v>8242.7914240848004</v>
      </c>
      <c r="O13" s="8">
        <f t="shared" si="3"/>
        <v>8295.7853615748209</v>
      </c>
      <c r="P13" s="8">
        <f t="shared" si="4"/>
        <v>11483.716574144501</v>
      </c>
      <c r="Q13" s="8">
        <f t="shared" si="5"/>
        <v>16823.583179925299</v>
      </c>
      <c r="R13" s="8">
        <f t="shared" si="6"/>
        <v>18223.207971072403</v>
      </c>
      <c r="S13" s="8">
        <f t="shared" si="7"/>
        <v>18100.265117188999</v>
      </c>
      <c r="T13" s="8">
        <f t="shared" si="8"/>
        <v>19000.171399973202</v>
      </c>
      <c r="U13" s="8">
        <f t="shared" si="9"/>
        <v>17834.184876392799</v>
      </c>
      <c r="V13" s="8">
        <f t="shared" si="10"/>
        <v>15333.1417122979</v>
      </c>
    </row>
    <row r="14" spans="1:22" ht="32.5" customHeight="1" x14ac:dyDescent="0.2">
      <c r="A14" s="7" t="s">
        <v>48</v>
      </c>
      <c r="B14" s="8">
        <v>9.4770423461962494</v>
      </c>
      <c r="C14" s="8">
        <v>9.0752164241410807</v>
      </c>
      <c r="D14" s="8">
        <v>7.5996048735811801</v>
      </c>
      <c r="E14" s="8">
        <v>11.97699131341</v>
      </c>
      <c r="F14" s="8">
        <v>12.376335424999199</v>
      </c>
      <c r="G14" s="8">
        <v>13.7103139121787</v>
      </c>
      <c r="H14" s="8">
        <v>13.7799946985589</v>
      </c>
      <c r="I14" s="8">
        <v>14.396478103544499</v>
      </c>
      <c r="J14" s="8">
        <v>12.794357474020501</v>
      </c>
      <c r="K14" s="8">
        <v>12.692851691261</v>
      </c>
      <c r="L14" s="38"/>
      <c r="M14" s="8">
        <f t="shared" si="1"/>
        <v>9477.0423461962491</v>
      </c>
      <c r="N14" s="8">
        <f t="shared" si="2"/>
        <v>9075.216424141081</v>
      </c>
      <c r="O14" s="8">
        <f t="shared" si="3"/>
        <v>7599.6048735811801</v>
      </c>
      <c r="P14" s="8">
        <f t="shared" si="4"/>
        <v>11976.991313410001</v>
      </c>
      <c r="Q14" s="8">
        <f t="shared" si="5"/>
        <v>12376.335424999199</v>
      </c>
      <c r="R14" s="8">
        <f t="shared" si="6"/>
        <v>13710.313912178701</v>
      </c>
      <c r="S14" s="8">
        <f t="shared" si="7"/>
        <v>13779.994698558899</v>
      </c>
      <c r="T14" s="8">
        <f t="shared" si="8"/>
        <v>14396.478103544499</v>
      </c>
      <c r="U14" s="8">
        <f t="shared" si="9"/>
        <v>12794.3574740205</v>
      </c>
      <c r="V14" s="8">
        <f t="shared" si="10"/>
        <v>12692.851691260999</v>
      </c>
    </row>
    <row r="15" spans="1:22" ht="25.25" customHeight="1" x14ac:dyDescent="0.2">
      <c r="A15" s="7" t="s">
        <v>49</v>
      </c>
      <c r="B15" s="8">
        <v>-6.8667372504773103E-2</v>
      </c>
      <c r="C15" s="8">
        <v>-0.83242500005627496</v>
      </c>
      <c r="D15" s="8">
        <v>0.69618048799363896</v>
      </c>
      <c r="E15" s="8">
        <v>-0.49327473926549997</v>
      </c>
      <c r="F15" s="8">
        <v>4.4472477549260896</v>
      </c>
      <c r="G15" s="8">
        <v>4.5128940588937301</v>
      </c>
      <c r="H15" s="8">
        <v>4.32027041863007</v>
      </c>
      <c r="I15" s="8">
        <v>4.6036932964286503</v>
      </c>
      <c r="J15" s="8">
        <v>5.03982740237229</v>
      </c>
      <c r="K15" s="8">
        <v>2.6402900210369298</v>
      </c>
      <c r="L15" s="38"/>
      <c r="M15" s="8">
        <f t="shared" si="1"/>
        <v>-68.667372504773098</v>
      </c>
      <c r="N15" s="8">
        <f t="shared" si="2"/>
        <v>-832.42500005627494</v>
      </c>
      <c r="O15" s="8">
        <f t="shared" si="3"/>
        <v>696.18048799363896</v>
      </c>
      <c r="P15" s="8">
        <f t="shared" si="4"/>
        <v>-493.27473926549999</v>
      </c>
      <c r="Q15" s="8">
        <f t="shared" si="5"/>
        <v>4447.2477549260893</v>
      </c>
      <c r="R15" s="8">
        <f t="shared" si="6"/>
        <v>4512.8940588937303</v>
      </c>
      <c r="S15" s="8">
        <f t="shared" si="7"/>
        <v>4320.2704186300698</v>
      </c>
      <c r="T15" s="8">
        <f t="shared" si="8"/>
        <v>4603.6932964286507</v>
      </c>
      <c r="U15" s="8">
        <f t="shared" si="9"/>
        <v>5039.8274023722897</v>
      </c>
      <c r="V15" s="8">
        <f t="shared" si="10"/>
        <v>2640.2900210369298</v>
      </c>
    </row>
    <row r="16" spans="1:22" ht="25.25" customHeight="1" x14ac:dyDescent="0.2">
      <c r="A16" s="7" t="s">
        <v>50</v>
      </c>
      <c r="B16" s="8">
        <v>0</v>
      </c>
      <c r="C16" s="8">
        <v>0</v>
      </c>
      <c r="D16" s="8">
        <v>0</v>
      </c>
      <c r="E16" s="8">
        <v>2.8930673920951402</v>
      </c>
      <c r="F16" s="8">
        <v>-2.7722132035382101</v>
      </c>
      <c r="G16" s="8">
        <v>-2.6728604235593201</v>
      </c>
      <c r="H16" s="8">
        <v>-1.26494879355654</v>
      </c>
      <c r="I16" s="8">
        <v>-2.38630164987562</v>
      </c>
      <c r="J16" s="8">
        <v>-1.3853653560393999</v>
      </c>
      <c r="K16" s="8">
        <v>0.95385081333355604</v>
      </c>
      <c r="L16" s="38"/>
      <c r="M16" s="8">
        <f t="shared" si="1"/>
        <v>0</v>
      </c>
      <c r="N16" s="8">
        <f t="shared" si="2"/>
        <v>0</v>
      </c>
      <c r="O16" s="8">
        <f t="shared" si="3"/>
        <v>0</v>
      </c>
      <c r="P16" s="8">
        <f t="shared" si="4"/>
        <v>2893.0673920951403</v>
      </c>
      <c r="Q16" s="8">
        <f t="shared" si="5"/>
        <v>-2772.2132035382101</v>
      </c>
      <c r="R16" s="8">
        <f t="shared" si="6"/>
        <v>-2672.8604235593202</v>
      </c>
      <c r="S16" s="8">
        <f t="shared" si="7"/>
        <v>-1264.9487935565401</v>
      </c>
      <c r="T16" s="8">
        <f t="shared" si="8"/>
        <v>-2386.3016498756201</v>
      </c>
      <c r="U16" s="8">
        <f t="shared" si="9"/>
        <v>-1385.3653560394</v>
      </c>
      <c r="V16" s="8">
        <f t="shared" si="10"/>
        <v>953.85081333355606</v>
      </c>
    </row>
    <row r="17" spans="1:26" ht="25.25" customHeight="1" x14ac:dyDescent="0.2">
      <c r="A17" s="7" t="s">
        <v>51</v>
      </c>
      <c r="B17" s="9" t="s">
        <v>23</v>
      </c>
      <c r="C17" s="9" t="s">
        <v>23</v>
      </c>
      <c r="D17" s="9" t="s">
        <v>23</v>
      </c>
      <c r="E17" s="8">
        <v>4.38915117095166</v>
      </c>
      <c r="F17" s="8">
        <v>0.33125426512351303</v>
      </c>
      <c r="G17" s="8">
        <v>0.29313138721103299</v>
      </c>
      <c r="H17" s="8">
        <v>0.25109174926322902</v>
      </c>
      <c r="I17" s="8">
        <v>0.48434510399217801</v>
      </c>
      <c r="J17" s="8">
        <v>0.41396093772508902</v>
      </c>
      <c r="K17" s="8">
        <v>0.95385081333355604</v>
      </c>
      <c r="L17" s="38"/>
      <c r="M17" s="8" t="e">
        <f t="shared" si="1"/>
        <v>#VALUE!</v>
      </c>
      <c r="N17" s="8" t="e">
        <f t="shared" si="2"/>
        <v>#VALUE!</v>
      </c>
      <c r="O17" s="8" t="e">
        <f t="shared" si="3"/>
        <v>#VALUE!</v>
      </c>
      <c r="P17" s="8">
        <f t="shared" si="4"/>
        <v>4389.1511709516599</v>
      </c>
      <c r="Q17" s="8">
        <f t="shared" si="5"/>
        <v>331.25426512351305</v>
      </c>
      <c r="R17" s="8">
        <f t="shared" si="6"/>
        <v>293.13138721103297</v>
      </c>
      <c r="S17" s="8">
        <f t="shared" si="7"/>
        <v>251.09174926322902</v>
      </c>
      <c r="T17" s="8">
        <f t="shared" si="8"/>
        <v>484.345103992178</v>
      </c>
      <c r="U17" s="8">
        <f t="shared" si="9"/>
        <v>413.96093772508902</v>
      </c>
      <c r="V17" s="8">
        <f t="shared" si="10"/>
        <v>953.85081333355606</v>
      </c>
    </row>
    <row r="18" spans="1:26" ht="25.25" customHeight="1" x14ac:dyDescent="0.2">
      <c r="A18" s="7" t="s">
        <v>52</v>
      </c>
      <c r="B18" s="9" t="s">
        <v>23</v>
      </c>
      <c r="C18" s="9" t="s">
        <v>23</v>
      </c>
      <c r="D18" s="9" t="s">
        <v>23</v>
      </c>
      <c r="E18" s="8">
        <v>1.49608377885653</v>
      </c>
      <c r="F18" s="8">
        <v>3.1034674686617199</v>
      </c>
      <c r="G18" s="8">
        <v>2.96599181077036</v>
      </c>
      <c r="H18" s="8">
        <v>1.5160405428197701</v>
      </c>
      <c r="I18" s="8">
        <v>2.8706467538678</v>
      </c>
      <c r="J18" s="8">
        <v>1.79932629376449</v>
      </c>
      <c r="K18" s="9" t="s">
        <v>23</v>
      </c>
      <c r="L18" s="39"/>
      <c r="M18" s="8" t="e">
        <f t="shared" si="1"/>
        <v>#VALUE!</v>
      </c>
      <c r="N18" s="8" t="e">
        <f t="shared" si="2"/>
        <v>#VALUE!</v>
      </c>
      <c r="O18" s="8" t="e">
        <f t="shared" si="3"/>
        <v>#VALUE!</v>
      </c>
      <c r="P18" s="8">
        <f t="shared" si="4"/>
        <v>1496.08377885653</v>
      </c>
      <c r="Q18" s="8">
        <f t="shared" si="5"/>
        <v>3103.46746866172</v>
      </c>
      <c r="R18" s="8">
        <f t="shared" si="6"/>
        <v>2965.9918107703602</v>
      </c>
      <c r="S18" s="8">
        <f t="shared" si="7"/>
        <v>1516.0405428197701</v>
      </c>
      <c r="T18" s="8">
        <f t="shared" si="8"/>
        <v>2870.6467538677998</v>
      </c>
      <c r="U18" s="8">
        <f t="shared" si="9"/>
        <v>1799.3262937644899</v>
      </c>
      <c r="V18" s="8" t="e">
        <f t="shared" si="10"/>
        <v>#VALUE!</v>
      </c>
    </row>
    <row r="19" spans="1:26" s="48" customFormat="1" ht="25.25" customHeight="1" x14ac:dyDescent="0.2">
      <c r="A19" s="45" t="s">
        <v>53</v>
      </c>
      <c r="B19" s="46">
        <v>-6.8667372504773103E-2</v>
      </c>
      <c r="C19" s="46">
        <v>-0.83242500005627496</v>
      </c>
      <c r="D19" s="46">
        <v>0.69618048799363896</v>
      </c>
      <c r="E19" s="46">
        <v>2.3997926528296398</v>
      </c>
      <c r="F19" s="46">
        <v>1.6750345513878899</v>
      </c>
      <c r="G19" s="46">
        <v>1.8400336353344</v>
      </c>
      <c r="H19" s="46">
        <v>3.05532162507353</v>
      </c>
      <c r="I19" s="46">
        <v>2.2173916465530299</v>
      </c>
      <c r="J19" s="46">
        <v>3.6544620463328901</v>
      </c>
      <c r="K19" s="46">
        <v>3.5941408343704802</v>
      </c>
      <c r="L19" s="47"/>
      <c r="M19" s="46">
        <f t="shared" si="1"/>
        <v>-68.667372504773098</v>
      </c>
      <c r="N19" s="46">
        <f t="shared" si="2"/>
        <v>-832.42500005627494</v>
      </c>
      <c r="O19" s="46">
        <f t="shared" si="3"/>
        <v>696.18048799363896</v>
      </c>
      <c r="P19" s="46">
        <f t="shared" si="4"/>
        <v>2399.7926528296398</v>
      </c>
      <c r="Q19" s="46">
        <f t="shared" si="5"/>
        <v>1675.0345513878899</v>
      </c>
      <c r="R19" s="46">
        <f t="shared" si="6"/>
        <v>1840.0336353344001</v>
      </c>
      <c r="S19" s="46">
        <f t="shared" si="7"/>
        <v>3055.32162507353</v>
      </c>
      <c r="T19" s="46">
        <f t="shared" si="8"/>
        <v>2217.3916465530301</v>
      </c>
      <c r="U19" s="46">
        <f t="shared" si="9"/>
        <v>3654.4620463328902</v>
      </c>
      <c r="V19" s="46">
        <f t="shared" si="10"/>
        <v>3594.1408343704802</v>
      </c>
    </row>
    <row r="20" spans="1:26" ht="25.25" customHeight="1" x14ac:dyDescent="0.2">
      <c r="A20" s="7" t="s">
        <v>54</v>
      </c>
      <c r="B20" s="8">
        <v>0.37555177081463598</v>
      </c>
      <c r="C20" s="8">
        <v>0.34498845464398598</v>
      </c>
      <c r="D20" s="8">
        <v>0.92230255078885204</v>
      </c>
      <c r="E20" s="8">
        <v>1.48225034027614</v>
      </c>
      <c r="F20" s="8">
        <v>0.64438881883583998</v>
      </c>
      <c r="G20" s="8">
        <v>0.87335538813233105</v>
      </c>
      <c r="H20" s="8">
        <v>1.10020884061654</v>
      </c>
      <c r="I20" s="8">
        <v>0.73140449738324997</v>
      </c>
      <c r="J20" s="8">
        <v>1.23166974433497</v>
      </c>
      <c r="K20" s="8">
        <v>1.2525875850438</v>
      </c>
      <c r="L20" s="38"/>
      <c r="M20" s="8">
        <f t="shared" si="1"/>
        <v>375.55177081463597</v>
      </c>
      <c r="N20" s="8">
        <f t="shared" si="2"/>
        <v>344.98845464398596</v>
      </c>
      <c r="O20" s="8">
        <f t="shared" si="3"/>
        <v>922.30255078885205</v>
      </c>
      <c r="P20" s="8">
        <f t="shared" si="4"/>
        <v>1482.2503402761399</v>
      </c>
      <c r="Q20" s="8">
        <f t="shared" si="5"/>
        <v>644.38881883583997</v>
      </c>
      <c r="R20" s="8">
        <f t="shared" si="6"/>
        <v>873.35538813233109</v>
      </c>
      <c r="S20" s="8">
        <f t="shared" si="7"/>
        <v>1100.2088406165401</v>
      </c>
      <c r="T20" s="8">
        <f t="shared" si="8"/>
        <v>731.40449738324992</v>
      </c>
      <c r="U20" s="8">
        <f t="shared" si="9"/>
        <v>1231.6697443349701</v>
      </c>
      <c r="V20" s="8">
        <f t="shared" si="10"/>
        <v>1252.5875850437999</v>
      </c>
    </row>
    <row r="21" spans="1:26" ht="25.25" customHeight="1" x14ac:dyDescent="0.2">
      <c r="A21" s="7" t="s">
        <v>55</v>
      </c>
      <c r="B21" s="8">
        <v>-0.44421914331940898</v>
      </c>
      <c r="C21" s="8">
        <v>-1.1774134547002599</v>
      </c>
      <c r="D21" s="8">
        <v>-0.22612206279521299</v>
      </c>
      <c r="E21" s="8">
        <v>0.91754231255350205</v>
      </c>
      <c r="F21" s="8">
        <v>1.0306457325520499</v>
      </c>
      <c r="G21" s="8">
        <v>0.96667824720207096</v>
      </c>
      <c r="H21" s="8">
        <v>1.95511278445699</v>
      </c>
      <c r="I21" s="8">
        <v>1.48598714916978</v>
      </c>
      <c r="J21" s="8">
        <v>2.4227923019979198</v>
      </c>
      <c r="K21" s="8">
        <v>2.34155324932668</v>
      </c>
      <c r="L21" s="38"/>
      <c r="M21" s="8">
        <f t="shared" si="1"/>
        <v>-444.219143319409</v>
      </c>
      <c r="N21" s="8">
        <f t="shared" si="2"/>
        <v>-1177.41345470026</v>
      </c>
      <c r="O21" s="8">
        <f t="shared" si="3"/>
        <v>-226.122062795213</v>
      </c>
      <c r="P21" s="8">
        <f t="shared" si="4"/>
        <v>917.54231255350203</v>
      </c>
      <c r="Q21" s="8">
        <f t="shared" si="5"/>
        <v>1030.64573255205</v>
      </c>
      <c r="R21" s="8">
        <f t="shared" si="6"/>
        <v>966.67824720207091</v>
      </c>
      <c r="S21" s="8">
        <f t="shared" si="7"/>
        <v>1955.1127844569901</v>
      </c>
      <c r="T21" s="8">
        <f t="shared" si="8"/>
        <v>1485.98714916978</v>
      </c>
      <c r="U21" s="8">
        <f t="shared" si="9"/>
        <v>2422.7923019979198</v>
      </c>
      <c r="V21" s="8">
        <f t="shared" si="10"/>
        <v>2341.5532493266801</v>
      </c>
    </row>
    <row r="22" spans="1:26" ht="25.25" customHeight="1" x14ac:dyDescent="0.2">
      <c r="A22" s="7" t="s">
        <v>56</v>
      </c>
      <c r="B22" s="8">
        <v>0.68908800860756303</v>
      </c>
      <c r="C22" s="8">
        <v>1.5707520261005301</v>
      </c>
      <c r="D22" s="8">
        <v>2.68797885245626</v>
      </c>
      <c r="E22" s="9" t="s">
        <v>23</v>
      </c>
      <c r="F22" s="9" t="s">
        <v>23</v>
      </c>
      <c r="G22" s="9" t="s">
        <v>23</v>
      </c>
      <c r="H22" s="9" t="s">
        <v>23</v>
      </c>
      <c r="I22" s="8">
        <v>1.06665046904236E-2</v>
      </c>
      <c r="J22" s="8">
        <v>-2.2830851953767699E-2</v>
      </c>
      <c r="K22" s="8">
        <v>1.4533320078044201E-4</v>
      </c>
      <c r="L22" s="38"/>
      <c r="M22" s="8">
        <f t="shared" si="1"/>
        <v>689.08800860756298</v>
      </c>
      <c r="N22" s="8">
        <f t="shared" si="2"/>
        <v>1570.7520261005302</v>
      </c>
      <c r="O22" s="8">
        <f t="shared" si="3"/>
        <v>2687.97885245626</v>
      </c>
      <c r="P22" s="8" t="e">
        <f t="shared" si="4"/>
        <v>#VALUE!</v>
      </c>
      <c r="Q22" s="8" t="e">
        <f t="shared" si="5"/>
        <v>#VALUE!</v>
      </c>
      <c r="R22" s="8" t="e">
        <f t="shared" si="6"/>
        <v>#VALUE!</v>
      </c>
      <c r="S22" s="8" t="e">
        <f t="shared" si="7"/>
        <v>#VALUE!</v>
      </c>
      <c r="T22" s="8">
        <f t="shared" si="8"/>
        <v>10.666504690423601</v>
      </c>
      <c r="U22" s="8">
        <f t="shared" si="9"/>
        <v>-22.830851953767699</v>
      </c>
      <c r="V22" s="8">
        <f t="shared" si="10"/>
        <v>0.14533320078044201</v>
      </c>
    </row>
    <row r="23" spans="1:26" ht="32.5" customHeight="1" x14ac:dyDescent="0.2">
      <c r="A23" s="7" t="s">
        <v>57</v>
      </c>
      <c r="B23" s="8">
        <v>3.26430894110596</v>
      </c>
      <c r="C23" s="8">
        <v>3.5313223173251602</v>
      </c>
      <c r="D23" s="8">
        <v>7.07366003957498</v>
      </c>
      <c r="E23" s="9" t="s">
        <v>23</v>
      </c>
      <c r="F23" s="9" t="s">
        <v>23</v>
      </c>
      <c r="G23" s="9" t="s">
        <v>23</v>
      </c>
      <c r="H23" s="9" t="s">
        <v>23</v>
      </c>
      <c r="I23" s="8">
        <v>1.06665046904236E-2</v>
      </c>
      <c r="J23" s="9" t="s">
        <v>23</v>
      </c>
      <c r="K23" s="8">
        <v>1.4533320078044201E-4</v>
      </c>
      <c r="L23" s="38"/>
      <c r="M23" s="8">
        <f t="shared" si="1"/>
        <v>3264.30894110596</v>
      </c>
      <c r="N23" s="8">
        <f t="shared" si="2"/>
        <v>3531.3223173251604</v>
      </c>
      <c r="O23" s="8">
        <f t="shared" si="3"/>
        <v>7073.6600395749801</v>
      </c>
      <c r="P23" s="8" t="e">
        <f t="shared" si="4"/>
        <v>#VALUE!</v>
      </c>
      <c r="Q23" s="8" t="e">
        <f t="shared" si="5"/>
        <v>#VALUE!</v>
      </c>
      <c r="R23" s="8" t="e">
        <f t="shared" si="6"/>
        <v>#VALUE!</v>
      </c>
      <c r="S23" s="8" t="e">
        <f t="shared" si="7"/>
        <v>#VALUE!</v>
      </c>
      <c r="T23" s="8">
        <f t="shared" si="8"/>
        <v>10.666504690423601</v>
      </c>
      <c r="U23" s="8" t="e">
        <f t="shared" si="9"/>
        <v>#VALUE!</v>
      </c>
      <c r="V23" s="8">
        <f t="shared" si="10"/>
        <v>0.14533320078044201</v>
      </c>
    </row>
    <row r="24" spans="1:26" ht="32.5" customHeight="1" x14ac:dyDescent="0.2">
      <c r="A24" s="7" t="s">
        <v>58</v>
      </c>
      <c r="B24" s="8">
        <v>2.5752209324984001</v>
      </c>
      <c r="C24" s="8">
        <v>1.9605702912246299</v>
      </c>
      <c r="D24" s="8">
        <v>4.3856811871187196</v>
      </c>
      <c r="E24" s="9" t="s">
        <v>23</v>
      </c>
      <c r="F24" s="9" t="s">
        <v>23</v>
      </c>
      <c r="G24" s="9" t="s">
        <v>23</v>
      </c>
      <c r="H24" s="9" t="s">
        <v>23</v>
      </c>
      <c r="I24" s="9" t="s">
        <v>23</v>
      </c>
      <c r="J24" s="8">
        <v>2.2830851953767699E-2</v>
      </c>
      <c r="K24" s="9" t="s">
        <v>23</v>
      </c>
      <c r="L24" s="39"/>
      <c r="M24" s="8">
        <f t="shared" si="1"/>
        <v>2575.2209324984001</v>
      </c>
      <c r="N24" s="8">
        <f t="shared" si="2"/>
        <v>1960.57029122463</v>
      </c>
      <c r="O24" s="8">
        <f t="shared" si="3"/>
        <v>4385.6811871187192</v>
      </c>
      <c r="P24" s="8" t="e">
        <f t="shared" si="4"/>
        <v>#VALUE!</v>
      </c>
      <c r="Q24" s="8" t="e">
        <f t="shared" si="5"/>
        <v>#VALUE!</v>
      </c>
      <c r="R24" s="8" t="e">
        <f t="shared" si="6"/>
        <v>#VALUE!</v>
      </c>
      <c r="S24" s="8" t="e">
        <f t="shared" si="7"/>
        <v>#VALUE!</v>
      </c>
      <c r="T24" s="8" t="e">
        <f t="shared" si="8"/>
        <v>#VALUE!</v>
      </c>
      <c r="U24" s="8">
        <f t="shared" si="9"/>
        <v>22.830851953767699</v>
      </c>
      <c r="V24" s="8" t="e">
        <f t="shared" si="10"/>
        <v>#VALUE!</v>
      </c>
    </row>
    <row r="25" spans="1:26" ht="32.5" customHeight="1" x14ac:dyDescent="0.2">
      <c r="A25" s="7" t="s">
        <v>59</v>
      </c>
      <c r="B25" s="8">
        <v>0.24486886528815399</v>
      </c>
      <c r="C25" s="8">
        <v>0.39333857140026501</v>
      </c>
      <c r="D25" s="8">
        <v>2.4618567896610499</v>
      </c>
      <c r="E25" s="8">
        <v>0.91754231255350205</v>
      </c>
      <c r="F25" s="8">
        <v>1.0306457325520499</v>
      </c>
      <c r="G25" s="8">
        <v>0.96667824720207096</v>
      </c>
      <c r="H25" s="8">
        <v>1.95511278445699</v>
      </c>
      <c r="I25" s="8">
        <v>1.49665365386021</v>
      </c>
      <c r="J25" s="8">
        <v>2.3999614500441502</v>
      </c>
      <c r="K25" s="33">
        <v>2.3416985825274601</v>
      </c>
      <c r="L25" s="40"/>
      <c r="M25" s="8">
        <f t="shared" si="1"/>
        <v>244.86886528815398</v>
      </c>
      <c r="N25" s="8">
        <f t="shared" si="2"/>
        <v>393.33857140026504</v>
      </c>
      <c r="O25" s="8">
        <f t="shared" si="3"/>
        <v>2461.8567896610498</v>
      </c>
      <c r="P25" s="8">
        <f t="shared" si="4"/>
        <v>917.54231255350203</v>
      </c>
      <c r="Q25" s="8">
        <f t="shared" si="5"/>
        <v>1030.64573255205</v>
      </c>
      <c r="R25" s="8">
        <f t="shared" si="6"/>
        <v>966.67824720207091</v>
      </c>
      <c r="S25" s="8">
        <f t="shared" si="7"/>
        <v>1955.1127844569901</v>
      </c>
      <c r="T25" s="8">
        <f t="shared" si="8"/>
        <v>1496.6536538602099</v>
      </c>
      <c r="U25" s="8">
        <f t="shared" si="9"/>
        <v>2399.9614500441503</v>
      </c>
      <c r="V25" s="8">
        <f t="shared" si="10"/>
        <v>2341.6985825274601</v>
      </c>
      <c r="X25" s="43">
        <f>E25/'Balance sheet'!E20*100</f>
        <v>0.89159421493586333</v>
      </c>
      <c r="Y25" s="44" t="s">
        <v>111</v>
      </c>
    </row>
    <row r="26" spans="1:26" ht="25.25" customHeight="1" x14ac:dyDescent="0.2">
      <c r="X26">
        <f>E25/E10*100</f>
        <v>0.38457942508646314</v>
      </c>
      <c r="Y26" s="44" t="s">
        <v>112</v>
      </c>
      <c r="Z26">
        <f>E19/E10*100</f>
        <v>1.0058510284757314</v>
      </c>
    </row>
    <row r="27" spans="1:26" ht="25.25" customHeight="1" x14ac:dyDescent="0.2">
      <c r="A27" s="5" t="s">
        <v>38</v>
      </c>
    </row>
    <row r="28" spans="1:26" ht="25.25" customHeight="1" x14ac:dyDescent="0.2">
      <c r="A28" s="7" t="s">
        <v>60</v>
      </c>
      <c r="B28" s="9" t="s">
        <v>23</v>
      </c>
      <c r="C28" s="9" t="s">
        <v>23</v>
      </c>
      <c r="D28" s="9" t="s">
        <v>23</v>
      </c>
      <c r="E28" s="9" t="s">
        <v>23</v>
      </c>
      <c r="F28" s="9" t="s">
        <v>23</v>
      </c>
      <c r="G28" s="9" t="s">
        <v>23</v>
      </c>
      <c r="H28" s="9" t="s">
        <v>23</v>
      </c>
      <c r="I28" s="9" t="s">
        <v>23</v>
      </c>
      <c r="J28" s="9" t="s">
        <v>23</v>
      </c>
      <c r="K28" s="9" t="s">
        <v>23</v>
      </c>
      <c r="L28" s="39"/>
    </row>
    <row r="29" spans="1:26" ht="25.25" customHeight="1" x14ac:dyDescent="0.2">
      <c r="A29" s="7" t="s">
        <v>61</v>
      </c>
      <c r="B29" s="9" t="s">
        <v>23</v>
      </c>
      <c r="C29" s="9" t="s">
        <v>23</v>
      </c>
      <c r="D29" s="9" t="s">
        <v>23</v>
      </c>
      <c r="E29" s="9" t="s">
        <v>23</v>
      </c>
      <c r="F29" s="9" t="s">
        <v>23</v>
      </c>
      <c r="G29" s="9" t="s">
        <v>23</v>
      </c>
      <c r="H29" s="9" t="s">
        <v>23</v>
      </c>
      <c r="I29" s="9" t="s">
        <v>23</v>
      </c>
      <c r="J29" s="9" t="s">
        <v>23</v>
      </c>
      <c r="K29" s="9" t="s">
        <v>23</v>
      </c>
      <c r="L29" s="39"/>
    </row>
    <row r="30" spans="1:26" ht="25.25" customHeight="1" x14ac:dyDescent="0.2">
      <c r="A30" s="7" t="s">
        <v>62</v>
      </c>
      <c r="B30" s="9" t="s">
        <v>23</v>
      </c>
      <c r="C30" s="9" t="s">
        <v>23</v>
      </c>
      <c r="D30" s="9" t="s">
        <v>23</v>
      </c>
      <c r="E30" s="9" t="s">
        <v>23</v>
      </c>
      <c r="F30" s="9" t="s">
        <v>23</v>
      </c>
      <c r="G30" s="9" t="s">
        <v>23</v>
      </c>
      <c r="H30" s="9" t="s">
        <v>23</v>
      </c>
      <c r="I30" s="9" t="s">
        <v>23</v>
      </c>
      <c r="J30" s="9" t="s">
        <v>23</v>
      </c>
      <c r="K30" s="9" t="s">
        <v>23</v>
      </c>
      <c r="L30" s="39"/>
    </row>
    <row r="31" spans="1:26" ht="32.5" customHeight="1" x14ac:dyDescent="0.2">
      <c r="A31" s="7" t="s">
        <v>63</v>
      </c>
      <c r="B31" s="9" t="s">
        <v>23</v>
      </c>
      <c r="C31" s="9" t="s">
        <v>23</v>
      </c>
      <c r="D31" s="9" t="s">
        <v>23</v>
      </c>
      <c r="E31" s="9" t="s">
        <v>23</v>
      </c>
      <c r="F31" s="9" t="s">
        <v>23</v>
      </c>
      <c r="G31" s="9" t="s">
        <v>23</v>
      </c>
      <c r="H31" s="9" t="s">
        <v>23</v>
      </c>
      <c r="I31" s="9" t="s">
        <v>23</v>
      </c>
      <c r="J31" s="9" t="s">
        <v>23</v>
      </c>
      <c r="K31" s="9" t="s">
        <v>23</v>
      </c>
      <c r="L31" s="39"/>
    </row>
    <row r="32" spans="1:26" ht="25.25" customHeight="1" x14ac:dyDescent="0.2">
      <c r="A32" s="7" t="s">
        <v>64</v>
      </c>
      <c r="B32" s="9" t="s">
        <v>23</v>
      </c>
      <c r="C32" s="9" t="s">
        <v>23</v>
      </c>
      <c r="D32" s="9" t="s">
        <v>23</v>
      </c>
      <c r="E32" s="9" t="s">
        <v>23</v>
      </c>
      <c r="F32" s="9" t="s">
        <v>23</v>
      </c>
      <c r="G32" s="9" t="s">
        <v>23</v>
      </c>
      <c r="H32" s="9" t="s">
        <v>23</v>
      </c>
      <c r="I32" s="9" t="s">
        <v>23</v>
      </c>
      <c r="J32" s="9" t="s">
        <v>23</v>
      </c>
      <c r="K32" s="9" t="s">
        <v>23</v>
      </c>
      <c r="L32" s="39"/>
    </row>
    <row r="33" spans="1:12" ht="25.25" customHeight="1" x14ac:dyDescent="0.2">
      <c r="A33" s="7" t="s">
        <v>65</v>
      </c>
      <c r="B33" s="9" t="s">
        <v>23</v>
      </c>
      <c r="C33" s="9" t="s">
        <v>23</v>
      </c>
      <c r="D33" s="9" t="s">
        <v>23</v>
      </c>
      <c r="E33" s="9" t="s">
        <v>23</v>
      </c>
      <c r="F33" s="9" t="s">
        <v>23</v>
      </c>
      <c r="G33" s="9" t="s">
        <v>23</v>
      </c>
      <c r="H33" s="9" t="s">
        <v>23</v>
      </c>
      <c r="I33" s="9" t="s">
        <v>23</v>
      </c>
      <c r="J33" s="9" t="s">
        <v>23</v>
      </c>
      <c r="K33" s="9" t="s">
        <v>23</v>
      </c>
      <c r="L33" s="39"/>
    </row>
    <row r="34" spans="1:12" ht="32.5" customHeight="1" x14ac:dyDescent="0.2">
      <c r="A34" s="7" t="s">
        <v>66</v>
      </c>
      <c r="B34" s="9" t="s">
        <v>23</v>
      </c>
      <c r="C34" s="9" t="s">
        <v>23</v>
      </c>
      <c r="D34" s="9" t="s">
        <v>23</v>
      </c>
      <c r="E34" s="9" t="s">
        <v>23</v>
      </c>
      <c r="F34" s="9" t="s">
        <v>23</v>
      </c>
      <c r="G34" s="9" t="s">
        <v>23</v>
      </c>
      <c r="H34" s="9" t="s">
        <v>23</v>
      </c>
      <c r="I34" s="9" t="s">
        <v>23</v>
      </c>
      <c r="J34" s="9" t="s">
        <v>23</v>
      </c>
      <c r="K34" s="9" t="s">
        <v>23</v>
      </c>
      <c r="L34" s="39"/>
    </row>
    <row r="35" spans="1:12" ht="25.25" customHeight="1" x14ac:dyDescent="0.2">
      <c r="A35" s="7" t="s">
        <v>67</v>
      </c>
      <c r="B35" s="9" t="s">
        <v>23</v>
      </c>
      <c r="C35" s="9" t="s">
        <v>23</v>
      </c>
      <c r="D35" s="9" t="s">
        <v>23</v>
      </c>
      <c r="E35" s="9" t="s">
        <v>23</v>
      </c>
      <c r="F35" s="9" t="s">
        <v>23</v>
      </c>
      <c r="G35" s="9" t="s">
        <v>23</v>
      </c>
      <c r="H35" s="9" t="s">
        <v>23</v>
      </c>
      <c r="I35" s="9" t="s">
        <v>23</v>
      </c>
      <c r="J35" s="9" t="s">
        <v>23</v>
      </c>
      <c r="K35" s="9" t="s">
        <v>23</v>
      </c>
      <c r="L35" s="39"/>
    </row>
    <row r="36" spans="1:12" ht="25.25" customHeight="1" x14ac:dyDescent="0.2">
      <c r="A36" s="7" t="s">
        <v>68</v>
      </c>
      <c r="B36" s="9" t="s">
        <v>23</v>
      </c>
      <c r="C36" s="9" t="s">
        <v>23</v>
      </c>
      <c r="D36" s="9" t="s">
        <v>23</v>
      </c>
      <c r="E36" s="9" t="s">
        <v>23</v>
      </c>
      <c r="F36" s="9" t="s">
        <v>23</v>
      </c>
      <c r="G36" s="9" t="s">
        <v>23</v>
      </c>
      <c r="H36" s="9" t="s">
        <v>23</v>
      </c>
      <c r="I36" s="9" t="s">
        <v>23</v>
      </c>
      <c r="J36" s="9" t="s">
        <v>23</v>
      </c>
      <c r="K36" s="9" t="s">
        <v>23</v>
      </c>
      <c r="L36" s="39"/>
    </row>
    <row r="37" spans="1:12" ht="25.25" customHeight="1" x14ac:dyDescent="0.2">
      <c r="A37" s="7" t="s">
        <v>69</v>
      </c>
      <c r="B37" s="9" t="s">
        <v>23</v>
      </c>
      <c r="C37" s="9" t="s">
        <v>23</v>
      </c>
      <c r="D37" s="9" t="s">
        <v>23</v>
      </c>
      <c r="E37" s="9" t="s">
        <v>23</v>
      </c>
      <c r="F37" s="9" t="s">
        <v>23</v>
      </c>
      <c r="G37" s="9" t="s">
        <v>23</v>
      </c>
      <c r="H37" s="9" t="s">
        <v>23</v>
      </c>
      <c r="I37" s="9" t="s">
        <v>23</v>
      </c>
      <c r="J37" s="9" t="s">
        <v>23</v>
      </c>
      <c r="K37" s="9" t="s">
        <v>23</v>
      </c>
      <c r="L37" s="39"/>
    </row>
  </sheetData>
  <mergeCells count="3">
    <mergeCell ref="A1:K1"/>
    <mergeCell ref="A2:K2"/>
    <mergeCell ref="A3:K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50"/>
  <sheetViews>
    <sheetView showGridLines="0" topLeftCell="A11" workbookViewId="0">
      <selection activeCell="E18" sqref="E18"/>
    </sheetView>
  </sheetViews>
  <sheetFormatPr baseColWidth="10" defaultRowHeight="16" x14ac:dyDescent="0.2"/>
  <cols>
    <col min="1" max="1" width="27.5" style="1" customWidth="1"/>
    <col min="2" max="11" width="13.5" style="1" customWidth="1"/>
  </cols>
  <sheetData>
    <row r="1" spans="1:11" ht="25.25" customHeight="1" x14ac:dyDescent="0.2">
      <c r="A1" s="18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</row>
    <row r="2" spans="1:11" ht="14.5" customHeight="1" x14ac:dyDescent="0.2">
      <c r="A2" s="14" t="s">
        <v>70</v>
      </c>
      <c r="B2" s="15"/>
      <c r="C2" s="15"/>
      <c r="D2" s="15"/>
      <c r="E2" s="15"/>
      <c r="F2" s="15"/>
      <c r="G2" s="15"/>
      <c r="H2" s="15"/>
      <c r="I2" s="15"/>
      <c r="J2" s="15"/>
      <c r="K2" s="15"/>
    </row>
    <row r="3" spans="1:11" ht="14.5" customHeight="1" x14ac:dyDescent="0.2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</row>
    <row r="4" spans="1:11" ht="14.5" customHeight="1" x14ac:dyDescent="0.2"/>
    <row r="5" spans="1:11" ht="19.25" customHeight="1" x14ac:dyDescent="0.2">
      <c r="A5" s="2"/>
      <c r="B5" s="3">
        <v>41274</v>
      </c>
      <c r="C5" s="3">
        <v>41639</v>
      </c>
      <c r="D5" s="3">
        <v>42004</v>
      </c>
      <c r="E5" s="3">
        <v>42369</v>
      </c>
      <c r="F5" s="3">
        <v>42735</v>
      </c>
      <c r="G5" s="3">
        <v>43100</v>
      </c>
      <c r="H5" s="3">
        <v>43465</v>
      </c>
      <c r="I5" s="3">
        <v>43830</v>
      </c>
      <c r="J5" s="3">
        <v>44196</v>
      </c>
      <c r="K5" s="3">
        <v>44561</v>
      </c>
    </row>
    <row r="6" spans="1:11" ht="19.25" customHeight="1" x14ac:dyDescent="0.2">
      <c r="A6" s="2"/>
      <c r="B6" s="4" t="s">
        <v>8</v>
      </c>
      <c r="C6" s="4" t="s">
        <v>8</v>
      </c>
      <c r="D6" s="4" t="s">
        <v>8</v>
      </c>
      <c r="E6" s="4" t="s">
        <v>8</v>
      </c>
      <c r="F6" s="4" t="s">
        <v>8</v>
      </c>
      <c r="G6" s="4" t="s">
        <v>8</v>
      </c>
      <c r="H6" s="4" t="s">
        <v>8</v>
      </c>
      <c r="I6" s="4" t="s">
        <v>8</v>
      </c>
      <c r="J6" s="4" t="s">
        <v>8</v>
      </c>
      <c r="K6" s="4" t="s">
        <v>8</v>
      </c>
    </row>
    <row r="7" spans="1:11" ht="19.25" customHeight="1" x14ac:dyDescent="0.2">
      <c r="A7" s="2"/>
      <c r="B7" s="4" t="s">
        <v>9</v>
      </c>
      <c r="C7" s="4" t="s">
        <v>9</v>
      </c>
      <c r="D7" s="4" t="s">
        <v>9</v>
      </c>
      <c r="E7" s="4" t="s">
        <v>9</v>
      </c>
      <c r="F7" s="4" t="s">
        <v>9</v>
      </c>
      <c r="G7" s="4" t="s">
        <v>9</v>
      </c>
      <c r="H7" s="4" t="s">
        <v>9</v>
      </c>
      <c r="I7" s="4" t="s">
        <v>9</v>
      </c>
      <c r="J7" s="4" t="s">
        <v>9</v>
      </c>
      <c r="K7" s="4" t="s">
        <v>9</v>
      </c>
    </row>
    <row r="8" spans="1:11" ht="19.25" customHeight="1" x14ac:dyDescent="0.2">
      <c r="A8" s="2"/>
      <c r="B8" s="4" t="s">
        <v>10</v>
      </c>
      <c r="C8" s="4" t="s">
        <v>10</v>
      </c>
      <c r="D8" s="4" t="s">
        <v>10</v>
      </c>
      <c r="E8" s="4" t="s">
        <v>11</v>
      </c>
      <c r="F8" s="4" t="s">
        <v>11</v>
      </c>
      <c r="G8" s="4" t="s">
        <v>11</v>
      </c>
      <c r="H8" s="4" t="s">
        <v>11</v>
      </c>
      <c r="I8" s="4" t="s">
        <v>11</v>
      </c>
      <c r="J8" s="4" t="s">
        <v>11</v>
      </c>
      <c r="K8" s="4" t="s">
        <v>11</v>
      </c>
    </row>
    <row r="9" spans="1:11" ht="19.25" customHeight="1" x14ac:dyDescent="0.2">
      <c r="A9" s="5" t="s">
        <v>12</v>
      </c>
      <c r="B9" s="6">
        <v>5.5999999999999995E-4</v>
      </c>
      <c r="C9" s="6">
        <v>5.1999999999999995E-4</v>
      </c>
      <c r="D9" s="6">
        <v>4.2000000000000002E-4</v>
      </c>
      <c r="E9" s="6">
        <v>3.2000000000000003E-4</v>
      </c>
      <c r="F9" s="6">
        <v>3.3E-4</v>
      </c>
      <c r="G9" s="6">
        <v>3.4000000000000002E-4</v>
      </c>
      <c r="H9" s="6">
        <v>3.1E-4</v>
      </c>
      <c r="I9" s="6">
        <v>2.9999999999999997E-4</v>
      </c>
      <c r="J9" s="6">
        <v>2.9E-4</v>
      </c>
      <c r="K9" s="6">
        <v>2.5000000000000001E-4</v>
      </c>
    </row>
    <row r="10" spans="1:11" ht="25.25" customHeight="1" x14ac:dyDescent="0.2"/>
    <row r="11" spans="1:11" ht="25.25" customHeight="1" x14ac:dyDescent="0.2">
      <c r="A11" s="5" t="s">
        <v>71</v>
      </c>
    </row>
    <row r="12" spans="1:11" ht="32.5" customHeight="1" x14ac:dyDescent="0.2">
      <c r="A12" s="7" t="s">
        <v>72</v>
      </c>
      <c r="B12" s="12">
        <v>-0.17100000000000001</v>
      </c>
      <c r="C12" s="12">
        <v>-2.1949999999999998</v>
      </c>
      <c r="D12" s="12">
        <v>2.0790000000000002</v>
      </c>
      <c r="E12" s="12">
        <v>7.7270000000000003</v>
      </c>
      <c r="F12" s="12">
        <v>4.9630000000000001</v>
      </c>
      <c r="G12" s="12">
        <v>5.194</v>
      </c>
      <c r="H12" s="12">
        <v>9.6890000000000001</v>
      </c>
      <c r="I12" s="12">
        <v>6.6180000000000003</v>
      </c>
      <c r="J12" s="12">
        <v>10.554</v>
      </c>
      <c r="K12" s="12">
        <v>11.083</v>
      </c>
    </row>
    <row r="13" spans="1:11" ht="32.5" customHeight="1" x14ac:dyDescent="0.2">
      <c r="A13" s="7" t="s">
        <v>73</v>
      </c>
      <c r="B13" s="9" t="s">
        <v>23</v>
      </c>
      <c r="C13" s="9" t="s">
        <v>23</v>
      </c>
      <c r="D13" s="9" t="s">
        <v>23</v>
      </c>
      <c r="E13" s="9" t="s">
        <v>23</v>
      </c>
      <c r="F13" s="9" t="s">
        <v>23</v>
      </c>
      <c r="G13" s="9" t="s">
        <v>23</v>
      </c>
      <c r="H13" s="9" t="s">
        <v>23</v>
      </c>
      <c r="I13" s="9" t="s">
        <v>23</v>
      </c>
      <c r="J13" s="9" t="s">
        <v>23</v>
      </c>
      <c r="K13" s="9" t="s">
        <v>23</v>
      </c>
    </row>
    <row r="14" spans="1:11" ht="32.5" customHeight="1" x14ac:dyDescent="0.2">
      <c r="A14" s="7" t="s">
        <v>74</v>
      </c>
      <c r="B14" s="12">
        <v>-7.0999999999999994E-2</v>
      </c>
      <c r="C14" s="12">
        <v>-0.78700000000000003</v>
      </c>
      <c r="D14" s="12">
        <v>0.53900000000000003</v>
      </c>
      <c r="E14" s="12">
        <v>2.3319999999999999</v>
      </c>
      <c r="F14" s="12">
        <v>1.0740000000000001</v>
      </c>
      <c r="G14" s="12">
        <v>1.397</v>
      </c>
      <c r="H14" s="12">
        <v>3.0419999999999998</v>
      </c>
      <c r="I14" s="12">
        <v>1.887</v>
      </c>
      <c r="J14" s="12">
        <v>2.9430000000000001</v>
      </c>
      <c r="K14" s="12">
        <v>2.1949999999999998</v>
      </c>
    </row>
    <row r="15" spans="1:11" ht="32.5" customHeight="1" x14ac:dyDescent="0.2">
      <c r="A15" s="7" t="s">
        <v>75</v>
      </c>
      <c r="B15" s="12">
        <v>0.61</v>
      </c>
      <c r="C15" s="12">
        <v>1.0369999999999999</v>
      </c>
      <c r="D15" s="12">
        <v>7.351</v>
      </c>
      <c r="E15" s="12">
        <v>2.9540000000000002</v>
      </c>
      <c r="F15" s="12">
        <v>3.0539999999999998</v>
      </c>
      <c r="G15" s="12">
        <v>2.7290000000000001</v>
      </c>
      <c r="H15" s="12">
        <v>6.2</v>
      </c>
      <c r="I15" s="12">
        <v>4.4669999999999996</v>
      </c>
      <c r="J15" s="12">
        <v>6.931</v>
      </c>
      <c r="K15" s="12">
        <v>7.2210000000000001</v>
      </c>
    </row>
    <row r="16" spans="1:11" ht="32.5" customHeight="1" x14ac:dyDescent="0.2">
      <c r="A16" s="7" t="s">
        <v>76</v>
      </c>
      <c r="B16" s="9" t="s">
        <v>23</v>
      </c>
      <c r="C16" s="9" t="s">
        <v>23</v>
      </c>
      <c r="D16" s="9" t="s">
        <v>23</v>
      </c>
      <c r="E16" s="9" t="s">
        <v>23</v>
      </c>
      <c r="F16" s="9" t="s">
        <v>23</v>
      </c>
      <c r="G16" s="9" t="s">
        <v>23</v>
      </c>
      <c r="H16" s="9" t="s">
        <v>23</v>
      </c>
      <c r="I16" s="9" t="s">
        <v>23</v>
      </c>
      <c r="J16" s="9" t="s">
        <v>23</v>
      </c>
      <c r="K16" s="9" t="s">
        <v>23</v>
      </c>
    </row>
    <row r="17" spans="1:11" ht="32.5" customHeight="1" x14ac:dyDescent="0.2">
      <c r="A17" s="7" t="s">
        <v>77</v>
      </c>
      <c r="B17" s="12">
        <v>0.253</v>
      </c>
      <c r="C17" s="12">
        <v>0.372</v>
      </c>
      <c r="D17" s="12">
        <v>1.9059999999999999</v>
      </c>
      <c r="E17" s="12">
        <v>0.89200000000000002</v>
      </c>
      <c r="F17" s="12">
        <v>0.66100000000000003</v>
      </c>
      <c r="G17" s="12">
        <v>0.73399999999999999</v>
      </c>
      <c r="H17" s="12">
        <v>1.9470000000000001</v>
      </c>
      <c r="I17" s="12">
        <v>1.274</v>
      </c>
      <c r="J17" s="12">
        <v>1.9330000000000001</v>
      </c>
      <c r="K17" s="12">
        <v>1.43</v>
      </c>
    </row>
    <row r="18" spans="1:11" ht="25.25" customHeight="1" x14ac:dyDescent="0.2">
      <c r="A18" s="7" t="s">
        <v>78</v>
      </c>
      <c r="B18" s="12">
        <v>-3.6999999999999998E-2</v>
      </c>
      <c r="C18" s="12">
        <v>-0.39300000000000002</v>
      </c>
      <c r="D18" s="12">
        <v>0.27300000000000002</v>
      </c>
      <c r="E18" s="12">
        <v>1.006</v>
      </c>
      <c r="F18" s="12">
        <v>0.60199999999999998</v>
      </c>
      <c r="G18" s="12">
        <v>0.64</v>
      </c>
      <c r="H18" s="12">
        <v>1.2430000000000001</v>
      </c>
      <c r="I18" s="12">
        <v>0.82699999999999996</v>
      </c>
      <c r="J18" s="12">
        <v>1.202</v>
      </c>
      <c r="K18" s="12">
        <v>1.0329999999999999</v>
      </c>
    </row>
    <row r="19" spans="1:11" ht="25.25" customHeight="1" x14ac:dyDescent="0.2">
      <c r="A19" s="7" t="s">
        <v>79</v>
      </c>
      <c r="B19" s="12">
        <v>5.0339999999999998</v>
      </c>
      <c r="C19" s="12">
        <v>3.8889999999999998</v>
      </c>
      <c r="D19" s="12">
        <v>3.2559999999999998</v>
      </c>
      <c r="E19" s="12">
        <v>4.8129999999999997</v>
      </c>
      <c r="F19" s="12">
        <v>6.0430000000000001</v>
      </c>
      <c r="G19" s="12">
        <v>6.3380000000000001</v>
      </c>
      <c r="H19" s="12">
        <v>7.3630000000000004</v>
      </c>
      <c r="I19" s="12">
        <v>7.09</v>
      </c>
      <c r="J19" s="12">
        <v>5.8639999999999999</v>
      </c>
      <c r="K19" s="12">
        <v>4.407</v>
      </c>
    </row>
    <row r="20" spans="1:11" ht="25.25" customHeight="1" x14ac:dyDescent="0.2">
      <c r="A20" s="7" t="s">
        <v>80</v>
      </c>
      <c r="B20" s="9" t="s">
        <v>23</v>
      </c>
      <c r="C20" s="9" t="s">
        <v>23</v>
      </c>
      <c r="D20" s="9" t="s">
        <v>23</v>
      </c>
      <c r="E20" s="9" t="s">
        <v>23</v>
      </c>
      <c r="F20" s="9" t="s">
        <v>23</v>
      </c>
      <c r="G20" s="9" t="s">
        <v>23</v>
      </c>
      <c r="H20" s="9" t="s">
        <v>23</v>
      </c>
      <c r="I20" s="9" t="s">
        <v>23</v>
      </c>
      <c r="J20" s="9" t="s">
        <v>23</v>
      </c>
      <c r="K20" s="9" t="s">
        <v>23</v>
      </c>
    </row>
    <row r="21" spans="1:11" ht="25.25" customHeight="1" x14ac:dyDescent="0.2">
      <c r="A21" s="7" t="s">
        <v>81</v>
      </c>
      <c r="B21" s="12">
        <v>-3.6999999999999998E-2</v>
      </c>
      <c r="C21" s="12">
        <v>-0.39300000000000002</v>
      </c>
      <c r="D21" s="12">
        <v>0.27300000000000002</v>
      </c>
      <c r="E21" s="12">
        <v>-0.20699999999999999</v>
      </c>
      <c r="F21" s="12">
        <v>1.597</v>
      </c>
      <c r="G21" s="12">
        <v>1.569</v>
      </c>
      <c r="H21" s="12">
        <v>1.758</v>
      </c>
      <c r="I21" s="12">
        <v>1.718</v>
      </c>
      <c r="J21" s="12">
        <v>1.657</v>
      </c>
      <c r="K21" s="12">
        <v>0.75900000000000001</v>
      </c>
    </row>
    <row r="22" spans="1:11" ht="32.5" customHeight="1" x14ac:dyDescent="0.2">
      <c r="A22" s="7" t="s">
        <v>82</v>
      </c>
      <c r="B22" s="9" t="s">
        <v>23</v>
      </c>
      <c r="C22" s="9" t="s">
        <v>23</v>
      </c>
      <c r="D22" s="9" t="s">
        <v>23</v>
      </c>
      <c r="E22" s="9" t="s">
        <v>23</v>
      </c>
      <c r="F22" s="9" t="s">
        <v>23</v>
      </c>
      <c r="G22" s="9" t="s">
        <v>23</v>
      </c>
      <c r="H22" s="9" t="s">
        <v>23</v>
      </c>
      <c r="I22" s="9" t="s">
        <v>23</v>
      </c>
      <c r="J22" s="9" t="s">
        <v>23</v>
      </c>
      <c r="K22" s="9" t="s">
        <v>23</v>
      </c>
    </row>
    <row r="23" spans="1:11" ht="32.5" customHeight="1" x14ac:dyDescent="0.2">
      <c r="A23" s="7" t="s">
        <v>83</v>
      </c>
      <c r="B23" s="9" t="s">
        <v>23</v>
      </c>
      <c r="C23" s="9" t="s">
        <v>23</v>
      </c>
      <c r="D23" s="9" t="s">
        <v>23</v>
      </c>
      <c r="E23" s="9" t="s">
        <v>23</v>
      </c>
      <c r="F23" s="9" t="s">
        <v>23</v>
      </c>
      <c r="G23" s="9" t="s">
        <v>23</v>
      </c>
      <c r="H23" s="9" t="s">
        <v>23</v>
      </c>
      <c r="I23" s="9" t="s">
        <v>23</v>
      </c>
      <c r="J23" s="9" t="s">
        <v>23</v>
      </c>
      <c r="K23" s="9" t="s">
        <v>23</v>
      </c>
    </row>
    <row r="24" spans="1:11" ht="32.5" customHeight="1" x14ac:dyDescent="0.2">
      <c r="A24" s="7" t="s">
        <v>84</v>
      </c>
      <c r="B24" s="9" t="s">
        <v>23</v>
      </c>
      <c r="C24" s="9" t="s">
        <v>23</v>
      </c>
      <c r="D24" s="9" t="s">
        <v>23</v>
      </c>
      <c r="E24" s="9" t="s">
        <v>23</v>
      </c>
      <c r="F24" s="9" t="s">
        <v>23</v>
      </c>
      <c r="G24" s="9" t="s">
        <v>23</v>
      </c>
      <c r="H24" s="9" t="s">
        <v>23</v>
      </c>
      <c r="I24" s="9" t="s">
        <v>23</v>
      </c>
      <c r="J24" s="9" t="s">
        <v>23</v>
      </c>
      <c r="K24" s="9" t="s">
        <v>23</v>
      </c>
    </row>
    <row r="25" spans="1:11" ht="25.25" customHeight="1" x14ac:dyDescent="0.2"/>
    <row r="26" spans="1:11" ht="25.25" customHeight="1" x14ac:dyDescent="0.2">
      <c r="A26" s="5" t="s">
        <v>85</v>
      </c>
    </row>
    <row r="27" spans="1:11" ht="32.5" customHeight="1" x14ac:dyDescent="0.2">
      <c r="A27" s="7" t="s">
        <v>86</v>
      </c>
      <c r="B27" s="12">
        <v>3.9660000000000002</v>
      </c>
      <c r="C27" s="12">
        <v>4.8310000000000004</v>
      </c>
      <c r="D27" s="12">
        <v>6.8209999999999997</v>
      </c>
      <c r="E27" s="12">
        <v>6.7670000000000003</v>
      </c>
      <c r="F27" s="12">
        <v>6.6159999999999997</v>
      </c>
      <c r="G27" s="12">
        <v>6.7060000000000004</v>
      </c>
      <c r="H27" s="12">
        <v>6.4130000000000003</v>
      </c>
      <c r="I27" s="12">
        <v>6.7969999999999997</v>
      </c>
      <c r="J27" s="12">
        <v>7.5410000000000004</v>
      </c>
      <c r="K27" s="12">
        <v>9.0820000000000007</v>
      </c>
    </row>
    <row r="28" spans="1:11" ht="25.25" customHeight="1" x14ac:dyDescent="0.2">
      <c r="A28" s="7" t="s">
        <v>87</v>
      </c>
      <c r="B28" s="9" t="s">
        <v>23</v>
      </c>
      <c r="C28" s="9" t="s">
        <v>23</v>
      </c>
      <c r="D28" s="9" t="s">
        <v>23</v>
      </c>
      <c r="E28" s="9" t="s">
        <v>23</v>
      </c>
      <c r="F28" s="9" t="s">
        <v>23</v>
      </c>
      <c r="G28" s="9" t="s">
        <v>23</v>
      </c>
      <c r="H28" s="9" t="s">
        <v>23</v>
      </c>
      <c r="I28" s="9" t="s">
        <v>23</v>
      </c>
      <c r="J28" s="9" t="s">
        <v>23</v>
      </c>
      <c r="K28" s="9" t="s">
        <v>23</v>
      </c>
    </row>
    <row r="29" spans="1:11" ht="25.25" customHeight="1" x14ac:dyDescent="0.2">
      <c r="A29" s="7" t="s">
        <v>88</v>
      </c>
      <c r="B29" s="12">
        <v>17.256</v>
      </c>
      <c r="C29" s="12">
        <v>10.888999999999999</v>
      </c>
      <c r="D29" s="12">
        <v>6.5339999999999998</v>
      </c>
      <c r="E29" s="12">
        <v>9.218</v>
      </c>
      <c r="F29" s="12">
        <v>5.3760000000000003</v>
      </c>
      <c r="G29" s="12">
        <v>11.193</v>
      </c>
      <c r="H29" s="12">
        <v>9.3930000000000007</v>
      </c>
      <c r="I29" s="12">
        <v>7.649</v>
      </c>
      <c r="J29" s="12">
        <v>9.6419999999999995</v>
      </c>
      <c r="K29" s="12">
        <v>6.8239999999999998</v>
      </c>
    </row>
    <row r="30" spans="1:11" ht="32.5" customHeight="1" x14ac:dyDescent="0.2">
      <c r="A30" s="7" t="s">
        <v>89</v>
      </c>
      <c r="B30" s="13">
        <v>39.707000000000001</v>
      </c>
      <c r="C30" s="13">
        <v>47.676000000000002</v>
      </c>
      <c r="D30" s="13">
        <v>60.354999999999997</v>
      </c>
      <c r="E30" s="13">
        <v>33.531999999999996</v>
      </c>
      <c r="F30" s="13">
        <v>60.902000000000001</v>
      </c>
      <c r="G30" s="13">
        <v>61.28</v>
      </c>
      <c r="H30" s="13">
        <v>34.506999999999998</v>
      </c>
      <c r="I30" s="13">
        <v>32.801000000000002</v>
      </c>
      <c r="J30" s="13">
        <v>31.497</v>
      </c>
      <c r="K30" s="13">
        <v>48.591000000000001</v>
      </c>
    </row>
    <row r="31" spans="1:11" ht="25.25" customHeight="1" x14ac:dyDescent="0.2">
      <c r="A31" s="7" t="s">
        <v>90</v>
      </c>
      <c r="B31" s="13">
        <v>27.678000000000001</v>
      </c>
      <c r="C31" s="13">
        <v>24.094999999999999</v>
      </c>
      <c r="D31" s="13">
        <v>14.396000000000001</v>
      </c>
      <c r="E31" s="13">
        <v>18.498999999999999</v>
      </c>
      <c r="F31" s="13">
        <v>18.388999999999999</v>
      </c>
      <c r="G31" s="13">
        <v>9.7129999999999992</v>
      </c>
      <c r="H31" s="13">
        <v>6.742</v>
      </c>
      <c r="I31" s="13">
        <v>8.9960000000000004</v>
      </c>
      <c r="J31" s="13">
        <v>7.7069999999999999</v>
      </c>
      <c r="K31" s="13">
        <v>6.2370000000000001</v>
      </c>
    </row>
    <row r="32" spans="1:11" ht="32.5" customHeight="1" x14ac:dyDescent="0.2">
      <c r="A32" s="7" t="s">
        <v>91</v>
      </c>
      <c r="B32" s="9" t="s">
        <v>23</v>
      </c>
      <c r="C32" s="9" t="s">
        <v>23</v>
      </c>
      <c r="D32" s="9" t="s">
        <v>23</v>
      </c>
      <c r="E32" s="9" t="s">
        <v>23</v>
      </c>
      <c r="F32" s="9" t="s">
        <v>23</v>
      </c>
      <c r="G32" s="9" t="s">
        <v>23</v>
      </c>
      <c r="H32" s="9" t="s">
        <v>23</v>
      </c>
      <c r="I32" s="9" t="s">
        <v>23</v>
      </c>
      <c r="J32" s="9" t="s">
        <v>23</v>
      </c>
      <c r="K32" s="9" t="s">
        <v>23</v>
      </c>
    </row>
    <row r="33" spans="1:11" ht="32.5" customHeight="1" x14ac:dyDescent="0.2">
      <c r="A33" s="7" t="s">
        <v>92</v>
      </c>
      <c r="B33" s="9" t="s">
        <v>23</v>
      </c>
      <c r="C33" s="9" t="s">
        <v>23</v>
      </c>
      <c r="D33" s="9" t="s">
        <v>23</v>
      </c>
      <c r="E33" s="9" t="s">
        <v>23</v>
      </c>
      <c r="F33" s="9" t="s">
        <v>23</v>
      </c>
      <c r="G33" s="9" t="s">
        <v>23</v>
      </c>
      <c r="H33" s="9" t="s">
        <v>23</v>
      </c>
      <c r="I33" s="9" t="s">
        <v>23</v>
      </c>
      <c r="J33" s="9" t="s">
        <v>23</v>
      </c>
      <c r="K33" s="9" t="s">
        <v>23</v>
      </c>
    </row>
    <row r="34" spans="1:11" ht="25.25" customHeight="1" x14ac:dyDescent="0.2"/>
    <row r="35" spans="1:11" ht="25.25" customHeight="1" x14ac:dyDescent="0.2">
      <c r="A35" s="5" t="s">
        <v>93</v>
      </c>
    </row>
    <row r="36" spans="1:11" ht="25.25" customHeight="1" x14ac:dyDescent="0.2">
      <c r="A36" s="7" t="s">
        <v>94</v>
      </c>
      <c r="B36" s="12">
        <v>1.4730000000000001</v>
      </c>
      <c r="C36" s="12">
        <v>1.3540000000000001</v>
      </c>
      <c r="D36" s="12">
        <v>1.198</v>
      </c>
      <c r="E36" s="12">
        <v>1.1279999999999999</v>
      </c>
      <c r="F36" s="12">
        <v>1.0860000000000001</v>
      </c>
      <c r="G36" s="12">
        <v>1.052</v>
      </c>
      <c r="H36" s="12">
        <v>1.073</v>
      </c>
      <c r="I36" s="12">
        <v>1.0580000000000001</v>
      </c>
      <c r="J36" s="12">
        <v>1.0389999999999999</v>
      </c>
      <c r="K36" s="12">
        <v>1.04</v>
      </c>
    </row>
    <row r="37" spans="1:11" ht="25.25" customHeight="1" x14ac:dyDescent="0.2">
      <c r="A37" s="7" t="s">
        <v>95</v>
      </c>
      <c r="B37" s="12">
        <v>1.254</v>
      </c>
      <c r="C37" s="12">
        <v>1.04</v>
      </c>
      <c r="D37" s="12">
        <v>0.77300000000000002</v>
      </c>
      <c r="E37" s="12">
        <v>0.746</v>
      </c>
      <c r="F37" s="12">
        <v>0.63200000000000001</v>
      </c>
      <c r="G37" s="12">
        <v>0.76300000000000001</v>
      </c>
      <c r="H37" s="12">
        <v>0.65200000000000002</v>
      </c>
      <c r="I37" s="12">
        <v>0.60899999999999999</v>
      </c>
      <c r="J37" s="12">
        <v>0.66300000000000003</v>
      </c>
      <c r="K37" s="12">
        <v>0.63400000000000001</v>
      </c>
    </row>
    <row r="38" spans="1:11" ht="32.5" customHeight="1" x14ac:dyDescent="0.2">
      <c r="A38" s="7" t="s">
        <v>96</v>
      </c>
      <c r="B38" s="12">
        <v>5.7569999999999997</v>
      </c>
      <c r="C38" s="12">
        <v>6.3689999999999998</v>
      </c>
      <c r="D38" s="12">
        <v>8.6609999999999996</v>
      </c>
      <c r="E38" s="12">
        <v>7.4009999999999998</v>
      </c>
      <c r="F38" s="12">
        <v>4.0529999999999999</v>
      </c>
      <c r="G38" s="12">
        <v>4.7539999999999996</v>
      </c>
      <c r="H38" s="12">
        <v>4.641</v>
      </c>
      <c r="I38" s="12">
        <v>5.6580000000000004</v>
      </c>
      <c r="J38" s="12">
        <v>6.069</v>
      </c>
      <c r="K38" s="12">
        <v>5.5149999999999997</v>
      </c>
    </row>
    <row r="39" spans="1:11" ht="32.5" customHeight="1" x14ac:dyDescent="0.2">
      <c r="A39" s="7" t="s">
        <v>97</v>
      </c>
      <c r="B39" s="12">
        <v>41.524999999999999</v>
      </c>
      <c r="C39" s="12">
        <v>35.834000000000003</v>
      </c>
      <c r="D39" s="12">
        <v>25.922000000000001</v>
      </c>
      <c r="E39" s="12">
        <v>30.18</v>
      </c>
      <c r="F39" s="12">
        <v>21.64</v>
      </c>
      <c r="G39" s="12">
        <v>26.896999999999998</v>
      </c>
      <c r="H39" s="12">
        <v>31.398</v>
      </c>
      <c r="I39" s="12">
        <v>28.518000000000001</v>
      </c>
      <c r="J39" s="12">
        <v>27.882999999999999</v>
      </c>
      <c r="K39" s="12">
        <v>19.809000000000001</v>
      </c>
    </row>
    <row r="40" spans="1:11" ht="32.5" customHeight="1" x14ac:dyDescent="0.2">
      <c r="A40" s="7" t="s">
        <v>98</v>
      </c>
      <c r="B40" s="12">
        <v>71.012</v>
      </c>
      <c r="C40" s="12">
        <v>55.844999999999999</v>
      </c>
      <c r="D40" s="12">
        <v>34.993000000000002</v>
      </c>
      <c r="E40" s="12">
        <v>43.225000000000001</v>
      </c>
      <c r="F40" s="12">
        <v>27.616</v>
      </c>
      <c r="G40" s="12">
        <v>36.792999999999999</v>
      </c>
      <c r="H40" s="12">
        <v>45.767000000000003</v>
      </c>
      <c r="I40" s="12">
        <v>39.896000000000001</v>
      </c>
      <c r="J40" s="12">
        <v>38.664000000000001</v>
      </c>
      <c r="K40" s="12">
        <v>24.702999999999999</v>
      </c>
    </row>
    <row r="41" spans="1:11" ht="25.25" customHeight="1" x14ac:dyDescent="0.2">
      <c r="A41" s="7" t="s">
        <v>99</v>
      </c>
      <c r="B41" s="12">
        <v>103.133</v>
      </c>
      <c r="C41" s="12">
        <v>139.875</v>
      </c>
      <c r="D41" s="12">
        <v>245.798</v>
      </c>
      <c r="E41" s="12">
        <v>13.513</v>
      </c>
      <c r="F41" s="12">
        <v>24.672999999999998</v>
      </c>
      <c r="G41" s="12">
        <v>21.036000000000001</v>
      </c>
      <c r="H41" s="12">
        <v>21.547999999999998</v>
      </c>
      <c r="I41" s="12">
        <v>17.673999999999999</v>
      </c>
      <c r="J41" s="12">
        <v>16.477</v>
      </c>
      <c r="K41" s="12">
        <v>18.131</v>
      </c>
    </row>
    <row r="42" spans="1:11" ht="25.25" customHeight="1" x14ac:dyDescent="0.2"/>
    <row r="43" spans="1:11" ht="25.25" customHeight="1" x14ac:dyDescent="0.2">
      <c r="A43" s="5" t="s">
        <v>100</v>
      </c>
    </row>
    <row r="44" spans="1:11" ht="32.5" customHeight="1" x14ac:dyDescent="0.2">
      <c r="A44" s="7" t="s">
        <v>101</v>
      </c>
      <c r="B44" s="9" t="s">
        <v>23</v>
      </c>
      <c r="C44" s="9" t="s">
        <v>23</v>
      </c>
      <c r="D44" s="9" t="s">
        <v>23</v>
      </c>
      <c r="E44" s="9" t="s">
        <v>23</v>
      </c>
      <c r="F44" s="9" t="s">
        <v>23</v>
      </c>
      <c r="G44" s="9" t="s">
        <v>23</v>
      </c>
      <c r="H44" s="9" t="s">
        <v>23</v>
      </c>
      <c r="I44" s="9" t="s">
        <v>23</v>
      </c>
      <c r="J44" s="9" t="s">
        <v>23</v>
      </c>
      <c r="K44" s="9" t="s">
        <v>23</v>
      </c>
    </row>
    <row r="45" spans="1:11" ht="32.5" customHeight="1" x14ac:dyDescent="0.2">
      <c r="A45" s="7" t="s">
        <v>102</v>
      </c>
      <c r="B45" s="9" t="s">
        <v>23</v>
      </c>
      <c r="C45" s="9" t="s">
        <v>23</v>
      </c>
      <c r="D45" s="9" t="s">
        <v>23</v>
      </c>
      <c r="E45" s="9" t="s">
        <v>23</v>
      </c>
      <c r="F45" s="9" t="s">
        <v>23</v>
      </c>
      <c r="G45" s="9" t="s">
        <v>23</v>
      </c>
      <c r="H45" s="9" t="s">
        <v>23</v>
      </c>
      <c r="I45" s="9" t="s">
        <v>23</v>
      </c>
      <c r="J45" s="9" t="s">
        <v>23</v>
      </c>
      <c r="K45" s="9" t="s">
        <v>23</v>
      </c>
    </row>
    <row r="46" spans="1:11" ht="32.5" customHeight="1" x14ac:dyDescent="0.2">
      <c r="A46" s="7" t="s">
        <v>103</v>
      </c>
      <c r="B46" s="9" t="s">
        <v>23</v>
      </c>
      <c r="C46" s="9" t="s">
        <v>23</v>
      </c>
      <c r="D46" s="9" t="s">
        <v>23</v>
      </c>
      <c r="E46" s="9" t="s">
        <v>23</v>
      </c>
      <c r="F46" s="9" t="s">
        <v>23</v>
      </c>
      <c r="G46" s="9" t="s">
        <v>23</v>
      </c>
      <c r="H46" s="9" t="s">
        <v>23</v>
      </c>
      <c r="I46" s="9" t="s">
        <v>23</v>
      </c>
      <c r="J46" s="9" t="s">
        <v>23</v>
      </c>
      <c r="K46" s="9" t="s">
        <v>23</v>
      </c>
    </row>
    <row r="47" spans="1:11" ht="32.5" customHeight="1" x14ac:dyDescent="0.2">
      <c r="A47" s="7" t="s">
        <v>104</v>
      </c>
      <c r="B47" s="9" t="s">
        <v>23</v>
      </c>
      <c r="C47" s="9" t="s">
        <v>23</v>
      </c>
      <c r="D47" s="9" t="s">
        <v>23</v>
      </c>
      <c r="E47" s="9" t="s">
        <v>23</v>
      </c>
      <c r="F47" s="9" t="s">
        <v>23</v>
      </c>
      <c r="G47" s="9" t="s">
        <v>23</v>
      </c>
      <c r="H47" s="9" t="s">
        <v>23</v>
      </c>
      <c r="I47" s="9" t="s">
        <v>23</v>
      </c>
      <c r="J47" s="9" t="s">
        <v>23</v>
      </c>
      <c r="K47" s="9" t="s">
        <v>23</v>
      </c>
    </row>
    <row r="48" spans="1:11" ht="32.5" customHeight="1" x14ac:dyDescent="0.2">
      <c r="A48" s="7" t="s">
        <v>105</v>
      </c>
      <c r="B48" s="9" t="s">
        <v>23</v>
      </c>
      <c r="C48" s="9" t="s">
        <v>23</v>
      </c>
      <c r="D48" s="9" t="s">
        <v>23</v>
      </c>
      <c r="E48" s="9" t="s">
        <v>23</v>
      </c>
      <c r="F48" s="9" t="s">
        <v>23</v>
      </c>
      <c r="G48" s="9" t="s">
        <v>23</v>
      </c>
      <c r="H48" s="9" t="s">
        <v>23</v>
      </c>
      <c r="I48" s="9" t="s">
        <v>23</v>
      </c>
      <c r="J48" s="9" t="s">
        <v>23</v>
      </c>
      <c r="K48" s="9" t="s">
        <v>23</v>
      </c>
    </row>
    <row r="49" spans="1:11" ht="32.5" customHeight="1" x14ac:dyDescent="0.2">
      <c r="A49" s="7" t="s">
        <v>106</v>
      </c>
      <c r="B49" s="9" t="s">
        <v>23</v>
      </c>
      <c r="C49" s="9" t="s">
        <v>23</v>
      </c>
      <c r="D49" s="9" t="s">
        <v>23</v>
      </c>
      <c r="E49" s="9" t="s">
        <v>23</v>
      </c>
      <c r="F49" s="9" t="s">
        <v>23</v>
      </c>
      <c r="G49" s="9" t="s">
        <v>23</v>
      </c>
      <c r="H49" s="9" t="s">
        <v>23</v>
      </c>
      <c r="I49" s="9" t="s">
        <v>23</v>
      </c>
      <c r="J49" s="9" t="s">
        <v>23</v>
      </c>
      <c r="K49" s="9" t="s">
        <v>23</v>
      </c>
    </row>
    <row r="50" spans="1:11" ht="32.5" customHeight="1" x14ac:dyDescent="0.2">
      <c r="A50" s="7" t="s">
        <v>107</v>
      </c>
      <c r="B50" s="9" t="s">
        <v>23</v>
      </c>
      <c r="C50" s="9" t="s">
        <v>23</v>
      </c>
      <c r="D50" s="9" t="s">
        <v>23</v>
      </c>
      <c r="E50" s="9" t="s">
        <v>23</v>
      </c>
      <c r="F50" s="9" t="s">
        <v>23</v>
      </c>
      <c r="G50" s="9" t="s">
        <v>23</v>
      </c>
      <c r="H50" s="9" t="s">
        <v>23</v>
      </c>
      <c r="I50" s="9" t="s">
        <v>23</v>
      </c>
      <c r="J50" s="9" t="s">
        <v>23</v>
      </c>
      <c r="K50" s="9" t="s">
        <v>23</v>
      </c>
    </row>
  </sheetData>
  <mergeCells count="3">
    <mergeCell ref="A1:K1"/>
    <mergeCell ref="A2:K2"/>
    <mergeCell ref="A3:K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7C5EC4-BF10-9A44-B817-D0A0C7118546}">
  <dimension ref="A10:R49"/>
  <sheetViews>
    <sheetView topLeftCell="A6" zoomScale="109" workbookViewId="0">
      <selection activeCell="B11" sqref="B11"/>
    </sheetView>
  </sheetViews>
  <sheetFormatPr baseColWidth="10" defaultRowHeight="15" x14ac:dyDescent="0.2"/>
  <cols>
    <col min="9" max="9" width="12.33203125" bestFit="1" customWidth="1"/>
    <col min="10" max="11" width="12.1640625" bestFit="1" customWidth="1"/>
    <col min="12" max="18" width="11" bestFit="1" customWidth="1"/>
  </cols>
  <sheetData>
    <row r="10" spans="1:10" x14ac:dyDescent="0.2">
      <c r="A10">
        <v>186905.284707888</v>
      </c>
      <c r="B10">
        <v>211952.714123104</v>
      </c>
      <c r="C10">
        <v>254798.999829404</v>
      </c>
      <c r="D10">
        <v>238583.307556616</v>
      </c>
      <c r="E10">
        <v>278399.40818964998</v>
      </c>
      <c r="F10">
        <v>287540.38615735102</v>
      </c>
      <c r="G10">
        <v>245814.56849594202</v>
      </c>
      <c r="H10">
        <v>267977.31739335303</v>
      </c>
      <c r="I10">
        <v>304128.72456394305</v>
      </c>
      <c r="J10">
        <v>347936.82815401303</v>
      </c>
    </row>
    <row r="11" spans="1:10" x14ac:dyDescent="0.2">
      <c r="A11">
        <v>9408.3749736914797</v>
      </c>
      <c r="B11">
        <v>8242.7914240848004</v>
      </c>
      <c r="C11">
        <v>8295.7853615748209</v>
      </c>
      <c r="D11">
        <v>11483.716574144501</v>
      </c>
      <c r="E11">
        <v>16823.583179925299</v>
      </c>
      <c r="F11">
        <v>18223.207971072403</v>
      </c>
      <c r="G11">
        <v>18100.265117188999</v>
      </c>
      <c r="H11">
        <v>19000.171399973202</v>
      </c>
      <c r="I11">
        <v>17834.184876392799</v>
      </c>
      <c r="J11">
        <v>15333.1417122979</v>
      </c>
    </row>
    <row r="12" spans="1:10" x14ac:dyDescent="0.2">
      <c r="A12">
        <v>244.86886528815398</v>
      </c>
      <c r="B12">
        <v>393.33857140026504</v>
      </c>
      <c r="C12">
        <v>2461.8567896610498</v>
      </c>
      <c r="D12">
        <v>917.54231255350203</v>
      </c>
      <c r="E12">
        <v>1030.64573255205</v>
      </c>
      <c r="F12">
        <v>966.67824720207091</v>
      </c>
      <c r="G12">
        <v>1955.1127844569901</v>
      </c>
      <c r="H12">
        <v>1496.6536538602099</v>
      </c>
      <c r="I12">
        <v>2399.9614500441503</v>
      </c>
      <c r="J12">
        <v>2341.6985825274601</v>
      </c>
    </row>
    <row r="20" spans="10:13" ht="16" thickBot="1" x14ac:dyDescent="0.25"/>
    <row r="21" spans="10:13" x14ac:dyDescent="0.2">
      <c r="J21" s="22"/>
      <c r="K21" s="36" t="s">
        <v>108</v>
      </c>
      <c r="L21" s="36" t="s">
        <v>110</v>
      </c>
      <c r="M21" s="37" t="s">
        <v>109</v>
      </c>
    </row>
    <row r="22" spans="10:13" x14ac:dyDescent="0.2">
      <c r="J22" s="34">
        <v>2012</v>
      </c>
      <c r="K22" s="8">
        <v>186905.284707888</v>
      </c>
      <c r="L22" s="8">
        <v>9408.3749736914797</v>
      </c>
      <c r="M22" s="8">
        <v>244.86886528815398</v>
      </c>
    </row>
    <row r="23" spans="10:13" x14ac:dyDescent="0.2">
      <c r="J23" s="34">
        <v>2013</v>
      </c>
      <c r="K23" s="8">
        <v>211952.714123104</v>
      </c>
      <c r="L23" s="8">
        <v>8242.7914240848004</v>
      </c>
      <c r="M23" s="8">
        <v>393.33857140026504</v>
      </c>
    </row>
    <row r="24" spans="10:13" x14ac:dyDescent="0.2">
      <c r="J24" s="34">
        <v>2014</v>
      </c>
      <c r="K24" s="8">
        <v>254798.999829404</v>
      </c>
      <c r="L24" s="8">
        <v>8295.7853615748209</v>
      </c>
      <c r="M24" s="8">
        <v>2461.8567896610498</v>
      </c>
    </row>
    <row r="25" spans="10:13" x14ac:dyDescent="0.2">
      <c r="J25" s="34">
        <v>2015</v>
      </c>
      <c r="K25" s="8">
        <v>238583.307556616</v>
      </c>
      <c r="L25" s="8">
        <v>11483.716574144501</v>
      </c>
      <c r="M25" s="8">
        <v>917.54231255350203</v>
      </c>
    </row>
    <row r="26" spans="10:13" x14ac:dyDescent="0.2">
      <c r="J26" s="34">
        <v>2016</v>
      </c>
      <c r="K26" s="8">
        <v>278399.40818964998</v>
      </c>
      <c r="L26" s="8">
        <v>16823.583179925299</v>
      </c>
      <c r="M26" s="8">
        <v>1030.64573255205</v>
      </c>
    </row>
    <row r="27" spans="10:13" x14ac:dyDescent="0.2">
      <c r="J27" s="34">
        <v>2017</v>
      </c>
      <c r="K27" s="8">
        <v>287540.38615735102</v>
      </c>
      <c r="L27" s="8">
        <v>18223.207971072403</v>
      </c>
      <c r="M27" s="8">
        <v>966.67824720207091</v>
      </c>
    </row>
    <row r="28" spans="10:13" x14ac:dyDescent="0.2">
      <c r="J28" s="34">
        <v>2018</v>
      </c>
      <c r="K28" s="8">
        <v>245814.56849594202</v>
      </c>
      <c r="L28" s="8">
        <v>18100.265117188999</v>
      </c>
      <c r="M28" s="8">
        <v>1955.1127844569901</v>
      </c>
    </row>
    <row r="29" spans="10:13" x14ac:dyDescent="0.2">
      <c r="J29" s="34">
        <v>2019</v>
      </c>
      <c r="K29" s="8">
        <v>267977.31739335303</v>
      </c>
      <c r="L29" s="8">
        <v>19000.171399973202</v>
      </c>
      <c r="M29" s="8">
        <v>1496.6536538602099</v>
      </c>
    </row>
    <row r="30" spans="10:13" x14ac:dyDescent="0.2">
      <c r="J30" s="34">
        <v>2020</v>
      </c>
      <c r="K30" s="8">
        <v>304128.72456394305</v>
      </c>
      <c r="L30" s="8">
        <v>17834.184876392799</v>
      </c>
      <c r="M30" s="8">
        <v>2399.9614500441503</v>
      </c>
    </row>
    <row r="31" spans="10:13" ht="16" thickBot="1" x14ac:dyDescent="0.25">
      <c r="J31" s="35">
        <v>2021</v>
      </c>
      <c r="K31" s="8">
        <v>347936.82815401303</v>
      </c>
      <c r="L31" s="8">
        <v>15333.1417122979</v>
      </c>
      <c r="M31" s="8">
        <v>2341.6985825274601</v>
      </c>
    </row>
    <row r="36" spans="8:18" x14ac:dyDescent="0.2">
      <c r="I36" s="19">
        <v>2021</v>
      </c>
      <c r="J36" s="19">
        <v>2020</v>
      </c>
      <c r="K36" s="19">
        <v>2019</v>
      </c>
      <c r="L36" s="19">
        <v>2018</v>
      </c>
      <c r="M36" s="19">
        <v>2017</v>
      </c>
      <c r="N36" s="19">
        <v>2016</v>
      </c>
      <c r="O36" s="19">
        <v>2015</v>
      </c>
      <c r="P36" s="19">
        <v>2014</v>
      </c>
      <c r="Q36" s="19">
        <v>2013</v>
      </c>
      <c r="R36" s="19">
        <v>2012</v>
      </c>
    </row>
    <row r="37" spans="8:18" ht="42" x14ac:dyDescent="0.2">
      <c r="H37" s="7" t="s">
        <v>75</v>
      </c>
      <c r="I37" s="9">
        <f>('[2]Profit &amp; loss account'!C26/'[2]Balance sheet'!C24)*100</f>
        <v>-78.916409832368643</v>
      </c>
      <c r="J37" s="9">
        <f>('[2]Profit &amp; loss account'!D26/'[2]Balance sheet'!D24)*100</f>
        <v>-11.893505528436535</v>
      </c>
      <c r="K37" s="9">
        <f>('[2]Profit &amp; loss account'!E26/'[2]Balance sheet'!E24)*100</f>
        <v>-57.751676775456495</v>
      </c>
      <c r="L37" s="12">
        <v>386.34500000000003</v>
      </c>
      <c r="M37" s="12">
        <v>52.929000000000002</v>
      </c>
      <c r="N37" s="12">
        <v>47.887</v>
      </c>
      <c r="O37" s="12">
        <v>47.393999999999998</v>
      </c>
      <c r="P37" s="12">
        <v>39.228000000000002</v>
      </c>
      <c r="Q37" s="12">
        <v>0.185</v>
      </c>
      <c r="R37" s="12">
        <v>27.085999999999999</v>
      </c>
    </row>
    <row r="38" spans="8:18" ht="42" x14ac:dyDescent="0.2">
      <c r="H38" s="7" t="s">
        <v>76</v>
      </c>
      <c r="I38" s="12">
        <v>20.09</v>
      </c>
      <c r="J38" s="12">
        <v>6.1980000000000004</v>
      </c>
      <c r="K38" s="12">
        <v>30.114000000000001</v>
      </c>
      <c r="L38" s="12">
        <v>25.382000000000001</v>
      </c>
      <c r="M38" s="12">
        <v>29.347000000000001</v>
      </c>
      <c r="N38" s="12">
        <v>29.686</v>
      </c>
      <c r="O38" s="12">
        <v>32.252000000000002</v>
      </c>
      <c r="P38" s="12">
        <v>27.64</v>
      </c>
      <c r="Q38" s="12">
        <v>0.59299999999999997</v>
      </c>
      <c r="R38" s="12">
        <v>23.571000000000002</v>
      </c>
    </row>
    <row r="39" spans="8:18" ht="42" x14ac:dyDescent="0.2">
      <c r="H39" s="7" t="s">
        <v>77</v>
      </c>
      <c r="I39" s="12">
        <v>13.377000000000001</v>
      </c>
      <c r="J39" s="12">
        <v>3.16</v>
      </c>
      <c r="K39" s="12">
        <v>18.727</v>
      </c>
      <c r="L39" s="12">
        <v>18.704000000000001</v>
      </c>
      <c r="M39" s="12">
        <v>20.081</v>
      </c>
      <c r="N39" s="12">
        <v>19.687000000000001</v>
      </c>
      <c r="O39" s="12">
        <v>22.207999999999998</v>
      </c>
      <c r="P39" s="12">
        <v>19.233000000000001</v>
      </c>
      <c r="Q39" s="12">
        <v>7.1999999999999995E-2</v>
      </c>
      <c r="R39" s="12">
        <v>16.835999999999999</v>
      </c>
    </row>
    <row r="40" spans="8:18" ht="28" x14ac:dyDescent="0.2">
      <c r="H40" s="7" t="s">
        <v>78</v>
      </c>
      <c r="I40" s="12">
        <v>18.434000000000001</v>
      </c>
      <c r="J40" s="12">
        <v>4.9509999999999996</v>
      </c>
      <c r="K40" s="12">
        <v>16.847999999999999</v>
      </c>
      <c r="L40" s="12">
        <v>23.382000000000001</v>
      </c>
      <c r="M40" s="12">
        <v>19.286000000000001</v>
      </c>
      <c r="N40" s="12">
        <v>19.696999999999999</v>
      </c>
      <c r="O40" s="12">
        <v>20.367999999999999</v>
      </c>
      <c r="P40" s="12">
        <v>19.21</v>
      </c>
      <c r="Q40" s="12">
        <v>-1.546</v>
      </c>
      <c r="R40" s="12">
        <v>15.509</v>
      </c>
    </row>
    <row r="41" spans="8:18" ht="28" x14ac:dyDescent="0.2">
      <c r="H41" s="7" t="s">
        <v>79</v>
      </c>
      <c r="I41" s="12">
        <v>29.31</v>
      </c>
      <c r="J41" s="12">
        <v>22.071000000000002</v>
      </c>
      <c r="K41" s="12">
        <v>28.518999999999998</v>
      </c>
      <c r="L41" s="12">
        <v>29.978999999999999</v>
      </c>
      <c r="M41" s="12">
        <v>30.870999999999999</v>
      </c>
      <c r="N41" s="12">
        <v>31.853000000000002</v>
      </c>
      <c r="O41" s="12">
        <v>31.332000000000001</v>
      </c>
      <c r="P41" s="12">
        <v>30.335999999999999</v>
      </c>
      <c r="Q41" s="12">
        <v>28.47</v>
      </c>
      <c r="R41" s="12">
        <v>26.931999999999999</v>
      </c>
    </row>
    <row r="43" spans="8:18" ht="16" thickBot="1" x14ac:dyDescent="0.25"/>
    <row r="44" spans="8:18" x14ac:dyDescent="0.2">
      <c r="H44" s="22"/>
      <c r="I44" s="23">
        <v>2012</v>
      </c>
      <c r="J44" s="23">
        <v>2013</v>
      </c>
      <c r="K44" s="23">
        <v>2014</v>
      </c>
      <c r="L44" s="23">
        <v>2015</v>
      </c>
      <c r="M44" s="23">
        <v>2016</v>
      </c>
      <c r="N44" s="23">
        <v>2017</v>
      </c>
      <c r="O44" s="23">
        <v>2018</v>
      </c>
      <c r="P44" s="23">
        <v>2019</v>
      </c>
      <c r="Q44" s="23">
        <v>2020</v>
      </c>
      <c r="R44" s="24">
        <v>2021</v>
      </c>
    </row>
    <row r="45" spans="8:18" ht="42" x14ac:dyDescent="0.2">
      <c r="H45" s="41" t="s">
        <v>75</v>
      </c>
      <c r="I45" s="25">
        <v>0.61</v>
      </c>
      <c r="J45" s="25">
        <v>1.0369999999999999</v>
      </c>
      <c r="K45" s="25">
        <v>7.351</v>
      </c>
      <c r="L45" s="26">
        <v>2.9540000000000002</v>
      </c>
      <c r="M45" s="25">
        <v>3.0539999999999998</v>
      </c>
      <c r="N45" s="25">
        <v>2.7290000000000001</v>
      </c>
      <c r="O45" s="25">
        <v>6.2</v>
      </c>
      <c r="P45" s="27">
        <v>4.4669999999999996</v>
      </c>
      <c r="Q45" s="27">
        <v>6.931</v>
      </c>
      <c r="R45" s="28">
        <v>7.2210000000000001</v>
      </c>
    </row>
    <row r="46" spans="8:18" ht="42" x14ac:dyDescent="0.2">
      <c r="H46" s="41" t="s">
        <v>77</v>
      </c>
      <c r="I46" s="25">
        <v>0.253</v>
      </c>
      <c r="J46" s="25">
        <v>0.372</v>
      </c>
      <c r="K46" s="25">
        <v>1.9059999999999999</v>
      </c>
      <c r="L46" s="26">
        <v>0.89200000000000002</v>
      </c>
      <c r="M46" s="25">
        <v>0.66100000000000003</v>
      </c>
      <c r="N46" s="25">
        <v>0.73399999999999999</v>
      </c>
      <c r="O46" s="25">
        <v>1.9470000000000001</v>
      </c>
      <c r="P46" s="27">
        <v>1.274</v>
      </c>
      <c r="Q46" s="27">
        <v>1.9330000000000001</v>
      </c>
      <c r="R46" s="28">
        <v>1.43</v>
      </c>
    </row>
    <row r="47" spans="8:18" ht="28" x14ac:dyDescent="0.2">
      <c r="H47" s="41" t="s">
        <v>78</v>
      </c>
      <c r="I47" s="25">
        <v>-3.6999999999999998E-2</v>
      </c>
      <c r="J47" s="25">
        <v>-0.39300000000000002</v>
      </c>
      <c r="K47" s="25">
        <v>0.27300000000000002</v>
      </c>
      <c r="L47" s="26">
        <v>1.006</v>
      </c>
      <c r="M47" s="25">
        <v>0.60199999999999998</v>
      </c>
      <c r="N47" s="25">
        <v>0.64</v>
      </c>
      <c r="O47" s="25">
        <v>1.2430000000000001</v>
      </c>
      <c r="P47" s="27">
        <v>0.82699999999999996</v>
      </c>
      <c r="Q47" s="27">
        <v>1.202</v>
      </c>
      <c r="R47" s="28">
        <v>1.0329999999999999</v>
      </c>
    </row>
    <row r="48" spans="8:18" ht="29" thickBot="1" x14ac:dyDescent="0.25">
      <c r="H48" s="42" t="s">
        <v>79</v>
      </c>
      <c r="I48" s="29">
        <v>5.0339999999999998</v>
      </c>
      <c r="J48" s="29">
        <v>3.8889999999999998</v>
      </c>
      <c r="K48" s="29">
        <v>3.2559999999999998</v>
      </c>
      <c r="L48" s="30">
        <v>4.8129999999999997</v>
      </c>
      <c r="M48" s="29">
        <v>6.0430000000000001</v>
      </c>
      <c r="N48" s="29">
        <v>6.3380000000000001</v>
      </c>
      <c r="O48" s="29">
        <v>7.3630000000000004</v>
      </c>
      <c r="P48" s="31">
        <v>7.09</v>
      </c>
      <c r="Q48" s="31">
        <v>5.8639999999999999</v>
      </c>
      <c r="R48" s="32">
        <v>4.407</v>
      </c>
    </row>
    <row r="49" spans="9:15" x14ac:dyDescent="0.2">
      <c r="I49" s="20"/>
      <c r="J49" s="20"/>
      <c r="K49" s="20"/>
      <c r="L49" s="21"/>
      <c r="M49" s="20"/>
      <c r="N49" s="20"/>
      <c r="O49" s="20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Cover</vt:lpstr>
      <vt:lpstr>Balance sheet</vt:lpstr>
      <vt:lpstr>Profit &amp; loss account</vt:lpstr>
      <vt:lpstr>Global ratios</vt:lpstr>
      <vt:lpstr>Hoja2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Juan Diego Maya</cp:lastModifiedBy>
  <dcterms:modified xsi:type="dcterms:W3CDTF">2023-02-03T11:36:01Z</dcterms:modified>
</cp:coreProperties>
</file>